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L:\MSA_Europe_Pricing_Office\Price Lists\2021\Price Generators 2021\G1 Mask\Webdam\"/>
    </mc:Choice>
  </mc:AlternateContent>
  <workbookProtection workbookAlgorithmName="SHA-512" workbookHashValue="aEjHj9YNKG9aXA6UdclWuNbYr1eQsMHbdEMjxDFStuJ9Kqy5JwJI6Q11HXpuNfkkCGx/3u7HBz6QFrqmvyEo9Q==" workbookSaltValue="uX3eCz79v31AZC6fU9y46w==" workbookSpinCount="100000" lockStructure="1"/>
  <bookViews>
    <workbookView xWindow="-28920" yWindow="-120" windowWidth="29040" windowHeight="15840" tabRatio="707"/>
  </bookViews>
  <sheets>
    <sheet name="G1FP Configurator_EUR" sheetId="14" r:id="rId1"/>
    <sheet name="SAP_currencies_2021" sheetId="11" state="hidden" r:id="rId2"/>
  </sheets>
  <definedNames>
    <definedName name="_ATO1">#REF!</definedName>
    <definedName name="_ATO2">#REF!</definedName>
    <definedName name="_ATO3">#REF!</definedName>
    <definedName name="_ATO4">#REF!</definedName>
    <definedName name="_ATO5">#REF!</definedName>
    <definedName name="_ATO6">#REF!</definedName>
    <definedName name="_ATO7">#REF!</definedName>
    <definedName name="_Cod1">#REF!</definedName>
    <definedName name="_Cod2">#REF!</definedName>
    <definedName name="_Cod3">#REF!</definedName>
    <definedName name="_Cod4">#REF!</definedName>
    <definedName name="_Cod5">#REF!</definedName>
    <definedName name="_Cod6">#REF!</definedName>
    <definedName name="_Cod7">#REF!</definedName>
    <definedName name="AVO">#REF!</definedName>
    <definedName name="AVO_Mg">#REF!</definedName>
    <definedName name="BOM">#REF!</definedName>
    <definedName name="BSC">#REF!</definedName>
    <definedName name="CC_DE04">#REF!</definedName>
    <definedName name="VAR">#REF!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1" l="1"/>
  <c r="F18" i="11" l="1"/>
  <c r="M40" i="11" l="1"/>
  <c r="L40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M30" i="11"/>
  <c r="L30" i="11"/>
  <c r="M29" i="11"/>
  <c r="L29" i="11"/>
  <c r="M28" i="11"/>
  <c r="L28" i="11"/>
  <c r="M27" i="11"/>
  <c r="L27" i="11"/>
  <c r="M26" i="11"/>
  <c r="L26" i="11"/>
  <c r="M25" i="11"/>
  <c r="L25" i="11"/>
  <c r="M24" i="11"/>
  <c r="L24" i="11"/>
  <c r="M23" i="11"/>
  <c r="L23" i="11"/>
  <c r="M22" i="11"/>
  <c r="L22" i="11"/>
  <c r="M21" i="11"/>
  <c r="L21" i="11"/>
  <c r="M20" i="11"/>
  <c r="L20" i="11"/>
  <c r="M19" i="11"/>
  <c r="L19" i="11"/>
  <c r="M18" i="11"/>
  <c r="L18" i="11"/>
  <c r="M17" i="11"/>
  <c r="L17" i="11"/>
  <c r="M16" i="11"/>
  <c r="L16" i="11"/>
  <c r="M15" i="11"/>
  <c r="L15" i="11"/>
  <c r="M14" i="11"/>
  <c r="L14" i="11"/>
  <c r="M13" i="11"/>
  <c r="L13" i="11"/>
  <c r="M12" i="11"/>
  <c r="L12" i="11"/>
  <c r="M11" i="11"/>
  <c r="L11" i="11"/>
  <c r="M10" i="11"/>
  <c r="L10" i="11"/>
  <c r="M9" i="11"/>
  <c r="L9" i="11"/>
  <c r="M8" i="11"/>
  <c r="L8" i="11"/>
  <c r="M7" i="11"/>
  <c r="L7" i="11"/>
  <c r="M6" i="11"/>
  <c r="L6" i="11"/>
  <c r="M5" i="11"/>
  <c r="L5" i="11"/>
  <c r="M4" i="11"/>
  <c r="L4" i="11"/>
  <c r="F40" i="11"/>
  <c r="S40" i="11" s="1"/>
  <c r="F39" i="11"/>
  <c r="F38" i="11"/>
  <c r="S38" i="11" s="1"/>
  <c r="F37" i="11"/>
  <c r="F36" i="11"/>
  <c r="S36" i="11" s="1"/>
  <c r="F35" i="11"/>
  <c r="S35" i="11" s="1"/>
  <c r="F34" i="11"/>
  <c r="S34" i="11" s="1"/>
  <c r="F29" i="11"/>
  <c r="F28" i="11"/>
  <c r="S28" i="11" s="1"/>
  <c r="F27" i="11"/>
  <c r="F24" i="11"/>
  <c r="S24" i="11" s="1"/>
  <c r="F23" i="11"/>
  <c r="S23" i="11" s="1"/>
  <c r="F22" i="11"/>
  <c r="S22" i="11" s="1"/>
  <c r="F21" i="11"/>
  <c r="F20" i="11"/>
  <c r="S20" i="11" s="1"/>
  <c r="F19" i="11"/>
  <c r="S18" i="11"/>
  <c r="F17" i="11"/>
  <c r="F16" i="11"/>
  <c r="S16" i="11" s="1"/>
  <c r="F15" i="11"/>
  <c r="S15" i="11" s="1"/>
  <c r="F14" i="11"/>
  <c r="S14" i="11" s="1"/>
  <c r="F13" i="11"/>
  <c r="F12" i="11"/>
  <c r="S12" i="11" s="1"/>
  <c r="N28" i="11" l="1"/>
  <c r="N14" i="11"/>
  <c r="N36" i="11"/>
  <c r="N18" i="11"/>
  <c r="N40" i="11"/>
  <c r="N22" i="11"/>
  <c r="N12" i="11"/>
  <c r="N16" i="11"/>
  <c r="N20" i="11"/>
  <c r="N24" i="11"/>
  <c r="N34" i="11"/>
  <c r="N38" i="11"/>
  <c r="S17" i="11"/>
  <c r="S39" i="11"/>
  <c r="S19" i="11"/>
  <c r="S27" i="11"/>
  <c r="S37" i="11"/>
  <c r="N13" i="11"/>
  <c r="N17" i="11"/>
  <c r="N23" i="11"/>
  <c r="N39" i="11"/>
  <c r="N15" i="11"/>
  <c r="N19" i="11"/>
  <c r="N21" i="11"/>
  <c r="N27" i="11"/>
  <c r="N29" i="11"/>
  <c r="N35" i="11"/>
  <c r="N37" i="11"/>
  <c r="S13" i="11"/>
  <c r="S21" i="11"/>
  <c r="S29" i="11"/>
  <c r="G10" i="14" l="1"/>
  <c r="G18" i="14" l="1"/>
  <c r="M3" i="11" l="1"/>
  <c r="L3" i="11"/>
  <c r="S3" i="11"/>
  <c r="F4" i="11"/>
  <c r="F33" i="11"/>
  <c r="F32" i="11"/>
  <c r="F31" i="11"/>
  <c r="F30" i="11"/>
  <c r="F26" i="11"/>
  <c r="F25" i="11"/>
  <c r="F11" i="11"/>
  <c r="F10" i="11"/>
  <c r="F9" i="11"/>
  <c r="F8" i="11"/>
  <c r="F7" i="11"/>
  <c r="F6" i="11"/>
  <c r="F5" i="11"/>
  <c r="S4" i="11" l="1"/>
  <c r="N4" i="11"/>
  <c r="N9" i="11"/>
  <c r="S9" i="11"/>
  <c r="S33" i="11"/>
  <c r="N33" i="11"/>
  <c r="S10" i="11"/>
  <c r="N10" i="11"/>
  <c r="N11" i="11"/>
  <c r="S11" i="11"/>
  <c r="N25" i="11"/>
  <c r="S25" i="11"/>
  <c r="S6" i="11"/>
  <c r="N6" i="11"/>
  <c r="S30" i="11"/>
  <c r="N30" i="11"/>
  <c r="S5" i="11"/>
  <c r="N5" i="11"/>
  <c r="S26" i="11"/>
  <c r="N26" i="11"/>
  <c r="S7" i="11"/>
  <c r="N7" i="11"/>
  <c r="S31" i="11"/>
  <c r="N31" i="11"/>
  <c r="S8" i="11"/>
  <c r="N8" i="11"/>
  <c r="S32" i="11"/>
  <c r="N32" i="11"/>
  <c r="I10" i="14"/>
  <c r="I18" i="14"/>
  <c r="N3" i="11"/>
  <c r="G6" i="14" l="1"/>
  <c r="G14" i="14" l="1"/>
  <c r="G16" i="14" l="1"/>
  <c r="G12" i="14"/>
  <c r="G8" i="14"/>
  <c r="I6" i="14" l="1"/>
  <c r="E20" i="14" l="1"/>
  <c r="I12" i="14" l="1"/>
  <c r="I14" i="14"/>
  <c r="I16" i="14"/>
  <c r="I8" i="14" l="1"/>
  <c r="I23" i="14" s="1"/>
  <c r="I25" i="14" s="1"/>
  <c r="I27" i="14" s="1"/>
</calcChain>
</file>

<file path=xl/comments1.xml><?xml version="1.0" encoding="utf-8"?>
<comments xmlns="http://schemas.openxmlformats.org/spreadsheetml/2006/main">
  <authors>
    <author>Ruch,Anja</author>
  </authors>
  <commentList>
    <comment ref="AL3" authorId="0" shapeId="0">
      <text>
        <r>
          <rPr>
            <b/>
            <sz val="9"/>
            <color indexed="81"/>
            <rFont val="Tahoma"/>
            <family val="2"/>
          </rPr>
          <t>Ruch,Anja:</t>
        </r>
        <r>
          <rPr>
            <sz val="9"/>
            <color indexed="81"/>
            <rFont val="Tahoma"/>
            <family val="2"/>
          </rPr>
          <t xml:space="preserve">
old list price 135 EUR
(01.01.-02.04.2017)</t>
        </r>
      </text>
    </comment>
    <comment ref="AJ4" authorId="0" shapeId="0">
      <text>
        <r>
          <rPr>
            <b/>
            <sz val="9"/>
            <color indexed="81"/>
            <rFont val="Tahoma"/>
            <family val="2"/>
          </rPr>
          <t>Ruch,Anja:</t>
        </r>
        <r>
          <rPr>
            <sz val="9"/>
            <color indexed="81"/>
            <rFont val="Tahoma"/>
            <family val="2"/>
          </rPr>
          <t xml:space="preserve">
new option 03.04.2017</t>
        </r>
      </text>
    </comment>
    <comment ref="AL6" authorId="0" shapeId="0">
      <text>
        <r>
          <rPr>
            <b/>
            <sz val="9"/>
            <color indexed="81"/>
            <rFont val="Tahoma"/>
            <family val="2"/>
          </rPr>
          <t>Ruch,Anja:</t>
        </r>
        <r>
          <rPr>
            <sz val="9"/>
            <color indexed="81"/>
            <rFont val="Tahoma"/>
            <family val="2"/>
          </rPr>
          <t xml:space="preserve">
old list price 168 EUR
(01.01.-02.04.2017)</t>
        </r>
      </text>
    </comment>
    <comment ref="AJ8" authorId="0" shapeId="0">
      <text>
        <r>
          <rPr>
            <b/>
            <sz val="9"/>
            <color indexed="81"/>
            <rFont val="Tahoma"/>
            <family val="2"/>
          </rPr>
          <t>Ruch,Anja:</t>
        </r>
        <r>
          <rPr>
            <sz val="9"/>
            <color indexed="81"/>
            <rFont val="Tahoma"/>
            <family val="2"/>
          </rPr>
          <t xml:space="preserve">
new option 03.04.2017</t>
        </r>
      </text>
    </comment>
    <comment ref="AL42" authorId="0" shapeId="0">
      <text>
        <r>
          <rPr>
            <b/>
            <sz val="9"/>
            <color indexed="81"/>
            <rFont val="Tahoma"/>
            <family val="2"/>
          </rPr>
          <t>Ruch,Anja:</t>
        </r>
        <r>
          <rPr>
            <sz val="9"/>
            <color indexed="81"/>
            <rFont val="Tahoma"/>
            <family val="2"/>
          </rPr>
          <t xml:space="preserve">
muss auf 161 EUR wie Option A bei Application angepasst werden.
Old list price 129 EUR (01.01.-09.04.2017)
</t>
        </r>
      </text>
    </comment>
  </commentList>
</comments>
</file>

<file path=xl/sharedStrings.xml><?xml version="1.0" encoding="utf-8"?>
<sst xmlns="http://schemas.openxmlformats.org/spreadsheetml/2006/main" count="457" uniqueCount="141">
  <si>
    <t>A-G1FP</t>
  </si>
  <si>
    <t>C</t>
  </si>
  <si>
    <t>R</t>
  </si>
  <si>
    <t>S</t>
  </si>
  <si>
    <t>M</t>
  </si>
  <si>
    <t>L</t>
  </si>
  <si>
    <t>F</t>
  </si>
  <si>
    <t>E</t>
  </si>
  <si>
    <t>EUR</t>
  </si>
  <si>
    <t>H</t>
  </si>
  <si>
    <t>P</t>
  </si>
  <si>
    <t>A</t>
  </si>
  <si>
    <t>G</t>
  </si>
  <si>
    <t>AU_G1FP_PRI_1_F</t>
  </si>
  <si>
    <t>AU_G1FP_PRI_1_E</t>
  </si>
  <si>
    <t>AU_G1FP_PRI_1_A</t>
  </si>
  <si>
    <t>AU_G1FP_PRI_1_H</t>
  </si>
  <si>
    <t>AU_G1FP_PRI_1_G</t>
  </si>
  <si>
    <t>AU_G1FP_PRI_2_S</t>
  </si>
  <si>
    <t>AU_G1FP_PRI_2_M</t>
  </si>
  <si>
    <t>AU_G1FP_PRI_2_L</t>
  </si>
  <si>
    <t>AU_G1FP_PRI_3_S1a</t>
  </si>
  <si>
    <t>AU_G1FP_PRI_3_S1b</t>
  </si>
  <si>
    <t>AU_G1FP_PRI_3_M1a</t>
  </si>
  <si>
    <t>AU_G1FP_PRI_3_M1b</t>
  </si>
  <si>
    <t>AU_G1FP_PRI_3_L1a</t>
  </si>
  <si>
    <t>AU_G1FP_PRI_3_L1b</t>
  </si>
  <si>
    <t>AU_G1FP_PRI_4_0</t>
  </si>
  <si>
    <t>AU_G1FP_PRI_4_S</t>
  </si>
  <si>
    <t>AU_G1FP_PRI_4_M</t>
  </si>
  <si>
    <t>AU_G1FP_PRI_4_L</t>
  </si>
  <si>
    <t>AU_G1FP_PRI_5_4</t>
  </si>
  <si>
    <t>AU_G1FP_PRI_5_E</t>
  </si>
  <si>
    <t>AU_G1FP_PRI_5_H</t>
  </si>
  <si>
    <t>AU_G1FP_PRI_6_0</t>
  </si>
  <si>
    <t>AU_G1FP_PRI_6_C</t>
  </si>
  <si>
    <t>AU_G1FP_PRI_6_R</t>
  </si>
  <si>
    <t>AU_G1FP_PRI_6_H</t>
  </si>
  <si>
    <t>AU_G1FP_PRI_7_1</t>
  </si>
  <si>
    <t>AU_G1FP_PRI_7_P</t>
  </si>
  <si>
    <t>AU_G1FP_PRI_7_M</t>
  </si>
  <si>
    <t>AU_G1FP_PRI_7_E</t>
  </si>
  <si>
    <t xml:space="preserve">                                                  </t>
  </si>
  <si>
    <t>Options</t>
  </si>
  <si>
    <t>Application</t>
  </si>
  <si>
    <t>Head Harness</t>
  </si>
  <si>
    <t>Neck Strap</t>
  </si>
  <si>
    <t>Faceblank Material</t>
  </si>
  <si>
    <t>Faceblank Size</t>
  </si>
  <si>
    <t>Nosecup Size</t>
  </si>
  <si>
    <t>H_Cloth HMC</t>
  </si>
  <si>
    <t>P_Push to Connect (PS-MaXX)</t>
  </si>
  <si>
    <t>LP 2016</t>
  </si>
  <si>
    <t>GB01</t>
  </si>
  <si>
    <t>CH01</t>
  </si>
  <si>
    <t>PL01</t>
  </si>
  <si>
    <t>CZ01</t>
  </si>
  <si>
    <t>HU01</t>
  </si>
  <si>
    <t>Variant</t>
  </si>
  <si>
    <t>DE01, AT01, FR01, IT01, ES01, NL01, BE01, SE01, RO01</t>
  </si>
  <si>
    <t xml:space="preserve"> LP 2017 (2%)</t>
  </si>
  <si>
    <t>Increase for 2017</t>
  </si>
  <si>
    <t>correction by Mohamed, 04.08.2016</t>
  </si>
  <si>
    <t>V-lookup help</t>
  </si>
  <si>
    <t>EA</t>
  </si>
  <si>
    <t>AU_G1FP_PRI_1_C</t>
  </si>
  <si>
    <t>AU_G1FP_PRI_1_K</t>
  </si>
  <si>
    <t>K</t>
  </si>
  <si>
    <t>EN description</t>
  </si>
  <si>
    <t>Option darf nicht mehr im XLS Configurator sein</t>
  </si>
  <si>
    <t>ATO-Code</t>
  </si>
  <si>
    <t>Ordering No.:</t>
  </si>
  <si>
    <t>Selection</t>
  </si>
  <si>
    <t>NOTIFICATIONS:</t>
  </si>
  <si>
    <t>Application A, C, E not with Head Harness H</t>
  </si>
  <si>
    <t>Application A, C, E not with Neck Strap H</t>
  </si>
  <si>
    <r>
      <t xml:space="preserve">If Application is C, E, H, K: </t>
    </r>
    <r>
      <rPr>
        <sz val="10"/>
        <rFont val="Arial"/>
        <family val="2"/>
      </rPr>
      <t>Machine washing possible for Polycarbonate (PC) lenses (coated and uncoated)</t>
    </r>
  </si>
  <si>
    <t>Application G, H, K not with Neck Strap C</t>
  </si>
  <si>
    <t>Application G, H, K not with Head Harness 4, E</t>
  </si>
  <si>
    <r>
      <t xml:space="preserve">If Application is A, G: </t>
    </r>
    <r>
      <rPr>
        <sz val="10"/>
        <rFont val="Arial"/>
        <family val="2"/>
      </rPr>
      <t xml:space="preserve"> No machine washing for APEC, with anti fog coating manual washing only</t>
    </r>
  </si>
  <si>
    <r>
      <t xml:space="preserve">If Application is A, G: </t>
    </r>
    <r>
      <rPr>
        <sz val="10"/>
        <rFont val="Arial"/>
        <family val="2"/>
      </rPr>
      <t>APEC lens is for use in high heat situations (fire school)</t>
    </r>
  </si>
  <si>
    <t>Lung governed demand valve
connection</t>
  </si>
  <si>
    <t>A_European (EN 136) w/ APEC lens</t>
  </si>
  <si>
    <t>C_European (EN 136) w/ PC lens coated</t>
  </si>
  <si>
    <t>E_European (EN 136) w/ PC lens</t>
  </si>
  <si>
    <t>G_Europen MaskHelm Comb.w/APEC lens</t>
  </si>
  <si>
    <t>H_European MaskHelm Comb.w/ PC lens</t>
  </si>
  <si>
    <t>L_Large</t>
  </si>
  <si>
    <t>M_Medium</t>
  </si>
  <si>
    <t>S_Small</t>
  </si>
  <si>
    <t>1_Hycar</t>
  </si>
  <si>
    <t>4_4-point adjustable</t>
  </si>
  <si>
    <t>E_Rubber EU</t>
  </si>
  <si>
    <t>0_None</t>
  </si>
  <si>
    <t>C_Cloth</t>
  </si>
  <si>
    <t>H_Mask Helm Adaptation</t>
  </si>
  <si>
    <t>R_Rubber</t>
  </si>
  <si>
    <t>1_Fixed pushed to connect (G1 SCBA)</t>
  </si>
  <si>
    <t>E_ESA</t>
  </si>
  <si>
    <t xml:space="preserve">M_M45x3 </t>
  </si>
  <si>
    <t>NEW OPTIONS C and K in Europe</t>
  </si>
  <si>
    <t>K_European MaskHelm Comb.w/ PC lens coated</t>
  </si>
  <si>
    <t>Net Price:</t>
  </si>
  <si>
    <r>
      <t xml:space="preserve">Discount: </t>
    </r>
    <r>
      <rPr>
        <b/>
        <sz val="11"/>
        <color theme="0"/>
        <rFont val="Arial"/>
        <family val="2"/>
      </rPr>
      <t>(input)</t>
    </r>
  </si>
  <si>
    <r>
      <t xml:space="preserve">Quantity: </t>
    </r>
    <r>
      <rPr>
        <b/>
        <sz val="11"/>
        <color theme="0"/>
        <rFont val="Arial"/>
        <family val="2"/>
      </rPr>
      <t>(input)</t>
    </r>
  </si>
  <si>
    <t>Total Net Value:</t>
  </si>
  <si>
    <t xml:space="preserve"> LP 2017</t>
  </si>
  <si>
    <t>LP 2017 EUR</t>
  </si>
  <si>
    <t>LP GBP</t>
  </si>
  <si>
    <t>LP CHF</t>
  </si>
  <si>
    <t>LP 2018 EUR</t>
  </si>
  <si>
    <t>Increase for 2019</t>
  </si>
  <si>
    <t>U</t>
  </si>
  <si>
    <t>V</t>
  </si>
  <si>
    <t>W</t>
  </si>
  <si>
    <t>M45 x 3 C1 ready</t>
  </si>
  <si>
    <t>ESA C1 ready</t>
  </si>
  <si>
    <t>AU_G1FP_PRI_7_U</t>
  </si>
  <si>
    <t>AU_G1FP_PRI_7_V</t>
  </si>
  <si>
    <t>AU_G1FP_PRI_7_W</t>
  </si>
  <si>
    <t>LP 2019 EUR</t>
  </si>
  <si>
    <t xml:space="preserve"> LP 2020</t>
  </si>
  <si>
    <t>Increase for 2020</t>
  </si>
  <si>
    <t xml:space="preserve"> LP 2018</t>
  </si>
  <si>
    <t xml:space="preserve"> LP 2019</t>
  </si>
  <si>
    <t>2_G1 EU fixed pushed to connect (G1 SCBA)</t>
  </si>
  <si>
    <t>2_UE Hycar</t>
  </si>
  <si>
    <t>PS Push-To-Connect C1 ready</t>
  </si>
  <si>
    <t>AU_G1FP_PRI_3_L2a</t>
  </si>
  <si>
    <t>AU_G1FP_PRI_3_L2b</t>
  </si>
  <si>
    <t>AU_G1FP_PRI_3_M2a</t>
  </si>
  <si>
    <t>AU_G1FP_PRI_3_M2b</t>
  </si>
  <si>
    <t>AU_G1FP_PRI_3_S2a</t>
  </si>
  <si>
    <t>AU_G1FP_PRI_3_S2b</t>
  </si>
  <si>
    <r>
      <t>AU_G1FP_PRI_7_</t>
    </r>
    <r>
      <rPr>
        <b/>
        <sz val="11"/>
        <color rgb="FFFF0000"/>
        <rFont val="Calibri"/>
        <family val="2"/>
        <charset val="238"/>
        <scheme val="minor"/>
      </rPr>
      <t>2</t>
    </r>
  </si>
  <si>
    <t xml:space="preserve"> LP 2021</t>
  </si>
  <si>
    <t>Increase for 2021</t>
  </si>
  <si>
    <t>LP 2020 EUR</t>
  </si>
  <si>
    <t>Configurator 2021</t>
  </si>
  <si>
    <t>Prices 2021 [EUR]</t>
  </si>
  <si>
    <t>List Price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</si>
</sst>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€&quot;_-;\-* #,##0.00\ &quot;€&quot;_-;_-* &quot;-&quot;??\ &quot;€&quot;_-;_-@_-"/>
    <numFmt numFmtId="165" formatCode="&quot;Listenpreis  Faktor &quot;0.0"/>
    <numFmt numFmtId="166" formatCode="#,##0.00\ [$EUR]"/>
    <numFmt numFmtId="169" formatCode="0.0%"/>
  </numFmts>
  <fonts count="42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sz val="22"/>
      <color theme="0"/>
      <name val="Arial"/>
      <family val="2"/>
    </font>
    <font>
      <b/>
      <sz val="24"/>
      <color theme="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8"/>
      <color rgb="FF00B050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sz val="8"/>
      <color theme="0" tint="-0.499984740745262"/>
      <name val="Arial"/>
      <family val="2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29" fillId="8" borderId="0" applyNumberFormat="0" applyBorder="0" applyAlignment="0" applyProtection="0"/>
    <xf numFmtId="0" fontId="18" fillId="0" borderId="0"/>
    <xf numFmtId="0" fontId="18" fillId="0" borderId="0"/>
    <xf numFmtId="9" fontId="4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Fill="1"/>
    <xf numFmtId="0" fontId="22" fillId="3" borderId="0" xfId="0" applyFont="1" applyFill="1" applyAlignment="1" applyProtection="1">
      <alignment horizontal="left"/>
      <protection hidden="1"/>
    </xf>
    <xf numFmtId="0" fontId="17" fillId="6" borderId="0" xfId="0" applyFont="1" applyFill="1" applyBorder="1" applyProtection="1">
      <protection hidden="1"/>
    </xf>
    <xf numFmtId="0" fontId="0" fillId="7" borderId="0" xfId="0" applyFill="1" applyProtection="1">
      <protection hidden="1"/>
    </xf>
    <xf numFmtId="0" fontId="0" fillId="0" borderId="0" xfId="0" applyAlignment="1" applyProtection="1">
      <alignment vertical="center"/>
      <protection hidden="1"/>
    </xf>
    <xf numFmtId="0" fontId="21" fillId="7" borderId="0" xfId="0" applyFont="1" applyFill="1" applyProtection="1">
      <protection hidden="1"/>
    </xf>
    <xf numFmtId="0" fontId="21" fillId="0" borderId="0" xfId="0" applyFont="1" applyProtection="1">
      <protection hidden="1"/>
    </xf>
    <xf numFmtId="164" fontId="24" fillId="7" borderId="0" xfId="0" applyNumberFormat="1" applyFont="1" applyFill="1" applyProtection="1">
      <protection hidden="1"/>
    </xf>
    <xf numFmtId="0" fontId="26" fillId="0" borderId="0" xfId="1" applyFont="1"/>
    <xf numFmtId="0" fontId="11" fillId="0" borderId="0" xfId="1"/>
    <xf numFmtId="0" fontId="26" fillId="0" borderId="0" xfId="1" applyFont="1" applyAlignment="1">
      <alignment wrapText="1"/>
    </xf>
    <xf numFmtId="14" fontId="11" fillId="0" borderId="0" xfId="1" applyNumberFormat="1"/>
    <xf numFmtId="4" fontId="11" fillId="0" borderId="0" xfId="1" applyNumberFormat="1"/>
    <xf numFmtId="0" fontId="26" fillId="5" borderId="0" xfId="1" applyFont="1" applyFill="1"/>
    <xf numFmtId="0" fontId="11" fillId="5" borderId="0" xfId="1" applyFill="1"/>
    <xf numFmtId="0" fontId="26" fillId="2" borderId="0" xfId="1" applyFont="1" applyFill="1"/>
    <xf numFmtId="9" fontId="26" fillId="2" borderId="0" xfId="1" applyNumberFormat="1" applyFont="1" applyFill="1"/>
    <xf numFmtId="0" fontId="11" fillId="0" borderId="1" xfId="1" applyFill="1" applyBorder="1"/>
    <xf numFmtId="0" fontId="11" fillId="0" borderId="0" xfId="1" applyFill="1" applyBorder="1"/>
    <xf numFmtId="0" fontId="11" fillId="0" borderId="0" xfId="1" applyAlignment="1">
      <alignment horizontal="center" vertical="center"/>
    </xf>
    <xf numFmtId="0" fontId="11" fillId="5" borderId="0" xfId="1" applyFill="1" applyAlignment="1">
      <alignment horizontal="center" vertical="center"/>
    </xf>
    <xf numFmtId="0" fontId="10" fillId="0" borderId="0" xfId="1" applyFont="1"/>
    <xf numFmtId="0" fontId="28" fillId="0" borderId="0" xfId="1" applyFont="1" applyAlignment="1">
      <alignment horizontal="center" vertical="center"/>
    </xf>
    <xf numFmtId="0" fontId="0" fillId="7" borderId="0" xfId="0" applyFill="1" applyBorder="1" applyProtection="1">
      <protection hidden="1"/>
    </xf>
    <xf numFmtId="0" fontId="0" fillId="7" borderId="9" xfId="0" applyFill="1" applyBorder="1" applyProtection="1">
      <protection hidden="1"/>
    </xf>
    <xf numFmtId="0" fontId="26" fillId="0" borderId="0" xfId="1" applyFont="1" applyAlignment="1">
      <alignment horizontal="center" vertical="center" wrapText="1"/>
    </xf>
    <xf numFmtId="0" fontId="15" fillId="5" borderId="0" xfId="0" applyFont="1" applyFill="1" applyProtection="1">
      <protection hidden="1"/>
    </xf>
    <xf numFmtId="0" fontId="16" fillId="6" borderId="0" xfId="0" applyFont="1" applyFill="1" applyProtection="1">
      <protection hidden="1"/>
    </xf>
    <xf numFmtId="0" fontId="29" fillId="8" borderId="0" xfId="2" applyAlignment="1">
      <alignment wrapText="1"/>
    </xf>
    <xf numFmtId="0" fontId="28" fillId="0" borderId="0" xfId="1" applyFont="1" applyAlignment="1">
      <alignment horizontal="left" vertical="center"/>
    </xf>
    <xf numFmtId="0" fontId="11" fillId="0" borderId="0" xfId="1" applyFill="1" applyAlignment="1">
      <alignment horizontal="left"/>
    </xf>
    <xf numFmtId="0" fontId="0" fillId="6" borderId="0" xfId="0" applyFill="1" applyProtection="1">
      <protection hidden="1"/>
    </xf>
    <xf numFmtId="0" fontId="32" fillId="6" borderId="0" xfId="0" applyFont="1" applyFill="1" applyBorder="1" applyProtection="1">
      <protection hidden="1"/>
    </xf>
    <xf numFmtId="0" fontId="17" fillId="7" borderId="0" xfId="0" applyFont="1" applyFill="1" applyBorder="1" applyProtection="1">
      <protection hidden="1"/>
    </xf>
    <xf numFmtId="0" fontId="17" fillId="7" borderId="9" xfId="0" applyFont="1" applyFill="1" applyBorder="1" applyProtection="1">
      <protection hidden="1"/>
    </xf>
    <xf numFmtId="0" fontId="29" fillId="0" borderId="0" xfId="2" applyFill="1" applyProtection="1">
      <protection hidden="1"/>
    </xf>
    <xf numFmtId="0" fontId="16" fillId="6" borderId="0" xfId="0" applyFont="1" applyFill="1" applyAlignment="1" applyProtection="1">
      <alignment horizontal="left" wrapText="1"/>
      <protection hidden="1"/>
    </xf>
    <xf numFmtId="0" fontId="16" fillId="6" borderId="0" xfId="0" applyFont="1" applyFill="1" applyBorder="1" applyAlignment="1" applyProtection="1">
      <alignment horizontal="left"/>
      <protection hidden="1"/>
    </xf>
    <xf numFmtId="0" fontId="0" fillId="6" borderId="0" xfId="0" applyFill="1" applyAlignment="1" applyProtection="1">
      <protection hidden="1"/>
    </xf>
    <xf numFmtId="0" fontId="16" fillId="6" borderId="0" xfId="0" applyFont="1" applyFill="1" applyBorder="1" applyAlignment="1" applyProtection="1">
      <alignment horizontal="center"/>
      <protection hidden="1"/>
    </xf>
    <xf numFmtId="164" fontId="20" fillId="7" borderId="0" xfId="0" applyNumberFormat="1" applyFont="1" applyFill="1" applyAlignment="1" applyProtection="1">
      <protection hidden="1"/>
    </xf>
    <xf numFmtId="166" fontId="25" fillId="6" borderId="0" xfId="0" applyNumberFormat="1" applyFont="1" applyFill="1" applyAlignment="1" applyProtection="1">
      <alignment horizontal="right"/>
      <protection hidden="1"/>
    </xf>
    <xf numFmtId="166" fontId="25" fillId="6" borderId="0" xfId="0" applyNumberFormat="1" applyFont="1" applyFill="1" applyAlignment="1" applyProtection="1">
      <protection hidden="1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14" fillId="3" borderId="0" xfId="0" applyFont="1" applyFill="1" applyProtection="1">
      <protection hidden="1"/>
    </xf>
    <xf numFmtId="0" fontId="19" fillId="7" borderId="0" xfId="0" applyFont="1" applyFill="1" applyAlignment="1" applyProtection="1">
      <alignment textRotation="90"/>
      <protection hidden="1"/>
    </xf>
    <xf numFmtId="165" fontId="0" fillId="7" borderId="0" xfId="0" applyNumberFormat="1" applyFill="1" applyAlignment="1" applyProtection="1">
      <alignment horizontal="center" vertical="center"/>
      <protection hidden="1"/>
    </xf>
    <xf numFmtId="0" fontId="23" fillId="7" borderId="0" xfId="0" applyFont="1" applyFill="1" applyAlignment="1" applyProtection="1">
      <alignment horizontal="center" vertical="center" wrapText="1"/>
      <protection hidden="1"/>
    </xf>
    <xf numFmtId="0" fontId="0" fillId="7" borderId="0" xfId="0" applyFill="1" applyAlignment="1" applyProtection="1">
      <alignment vertical="center"/>
      <protection hidden="1"/>
    </xf>
    <xf numFmtId="165" fontId="0" fillId="7" borderId="0" xfId="0" applyNumberFormat="1" applyFill="1" applyAlignment="1" applyProtection="1">
      <alignment horizontal="center"/>
      <protection hidden="1"/>
    </xf>
    <xf numFmtId="0" fontId="23" fillId="6" borderId="0" xfId="0" applyFont="1" applyFill="1" applyAlignment="1" applyProtection="1">
      <alignment horizontal="center" wrapText="1"/>
      <protection hidden="1"/>
    </xf>
    <xf numFmtId="0" fontId="0" fillId="4" borderId="0" xfId="0" applyFill="1" applyProtection="1">
      <protection locked="0"/>
    </xf>
    <xf numFmtId="0" fontId="11" fillId="0" borderId="0" xfId="1" applyFill="1"/>
    <xf numFmtId="0" fontId="11" fillId="0" borderId="0" xfId="1" applyFill="1" applyAlignment="1">
      <alignment horizontal="center" vertical="center"/>
    </xf>
    <xf numFmtId="2" fontId="27" fillId="0" borderId="0" xfId="1" applyNumberFormat="1" applyFont="1" applyFill="1"/>
    <xf numFmtId="0" fontId="9" fillId="5" borderId="0" xfId="1" applyFont="1" applyFill="1"/>
    <xf numFmtId="0" fontId="0" fillId="5" borderId="0" xfId="0" applyFill="1"/>
    <xf numFmtId="0" fontId="26" fillId="5" borderId="3" xfId="1" applyFont="1" applyFill="1" applyBorder="1"/>
    <xf numFmtId="0" fontId="26" fillId="5" borderId="4" xfId="1" applyFont="1" applyFill="1" applyBorder="1"/>
    <xf numFmtId="0" fontId="11" fillId="5" borderId="4" xfId="1" applyFill="1" applyBorder="1"/>
    <xf numFmtId="0" fontId="26" fillId="5" borderId="5" xfId="1" applyFont="1" applyFill="1" applyBorder="1"/>
    <xf numFmtId="0" fontId="30" fillId="0" borderId="1" xfId="1" applyFont="1" applyBorder="1"/>
    <xf numFmtId="0" fontId="30" fillId="0" borderId="0" xfId="1" applyFont="1" applyBorder="1"/>
    <xf numFmtId="0" fontId="31" fillId="0" borderId="0" xfId="1" applyFont="1" applyBorder="1"/>
    <xf numFmtId="14" fontId="30" fillId="0" borderId="0" xfId="1" applyNumberFormat="1" applyFont="1" applyBorder="1"/>
    <xf numFmtId="4" fontId="30" fillId="0" borderId="0" xfId="1" applyNumberFormat="1" applyFont="1" applyBorder="1"/>
    <xf numFmtId="4" fontId="30" fillId="0" borderId="2" xfId="1" applyNumberFormat="1" applyFont="1" applyBorder="1"/>
    <xf numFmtId="0" fontId="28" fillId="0" borderId="1" xfId="1" applyFont="1" applyBorder="1"/>
    <xf numFmtId="0" fontId="28" fillId="0" borderId="0" xfId="1" applyFont="1" applyBorder="1"/>
    <xf numFmtId="14" fontId="28" fillId="0" borderId="0" xfId="1" applyNumberFormat="1" applyFont="1" applyBorder="1"/>
    <xf numFmtId="4" fontId="28" fillId="0" borderId="0" xfId="1" applyNumberFormat="1" applyFont="1" applyBorder="1"/>
    <xf numFmtId="4" fontId="28" fillId="0" borderId="2" xfId="1" applyNumberFormat="1" applyFont="1" applyBorder="1"/>
    <xf numFmtId="0" fontId="11" fillId="0" borderId="1" xfId="1" applyBorder="1"/>
    <xf numFmtId="0" fontId="11" fillId="0" borderId="0" xfId="1" applyBorder="1"/>
    <xf numFmtId="0" fontId="10" fillId="0" borderId="0" xfId="1" applyFont="1" applyBorder="1"/>
    <xf numFmtId="14" fontId="11" fillId="0" borderId="0" xfId="1" applyNumberFormat="1" applyBorder="1"/>
    <xf numFmtId="4" fontId="11" fillId="0" borderId="0" xfId="1" applyNumberFormat="1" applyBorder="1"/>
    <xf numFmtId="4" fontId="11" fillId="0" borderId="2" xfId="1" applyNumberFormat="1" applyBorder="1"/>
    <xf numFmtId="0" fontId="11" fillId="5" borderId="1" xfId="1" applyFill="1" applyBorder="1"/>
    <xf numFmtId="0" fontId="11" fillId="5" borderId="0" xfId="1" applyFill="1" applyBorder="1"/>
    <xf numFmtId="0" fontId="10" fillId="5" borderId="0" xfId="1" applyFont="1" applyFill="1" applyBorder="1"/>
    <xf numFmtId="14" fontId="11" fillId="5" borderId="0" xfId="1" applyNumberFormat="1" applyFill="1" applyBorder="1"/>
    <xf numFmtId="4" fontId="11" fillId="5" borderId="0" xfId="1" applyNumberFormat="1" applyFill="1" applyBorder="1"/>
    <xf numFmtId="4" fontId="11" fillId="5" borderId="2" xfId="1" applyNumberFormat="1" applyFill="1" applyBorder="1"/>
    <xf numFmtId="0" fontId="8" fillId="0" borderId="1" xfId="1" applyFont="1" applyFill="1" applyBorder="1"/>
    <xf numFmtId="0" fontId="10" fillId="0" borderId="0" xfId="1" applyFont="1" applyFill="1" applyBorder="1"/>
    <xf numFmtId="14" fontId="11" fillId="0" borderId="0" xfId="1" applyNumberFormat="1" applyFill="1" applyBorder="1"/>
    <xf numFmtId="4" fontId="11" fillId="0" borderId="0" xfId="1" applyNumberFormat="1" applyFill="1" applyBorder="1"/>
    <xf numFmtId="4" fontId="11" fillId="0" borderId="2" xfId="1" applyNumberFormat="1" applyFill="1" applyBorder="1"/>
    <xf numFmtId="0" fontId="11" fillId="0" borderId="6" xfId="1" applyBorder="1"/>
    <xf numFmtId="0" fontId="11" fillId="0" borderId="7" xfId="1" applyBorder="1"/>
    <xf numFmtId="0" fontId="10" fillId="0" borderId="7" xfId="1" applyFont="1" applyBorder="1"/>
    <xf numFmtId="14" fontId="11" fillId="0" borderId="7" xfId="1" applyNumberFormat="1" applyBorder="1"/>
    <xf numFmtId="4" fontId="11" fillId="0" borderId="7" xfId="1" applyNumberFormat="1" applyBorder="1"/>
    <xf numFmtId="4" fontId="11" fillId="0" borderId="8" xfId="1" applyNumberFormat="1" applyBorder="1"/>
    <xf numFmtId="0" fontId="16" fillId="6" borderId="0" xfId="0" applyFont="1" applyFill="1" applyBorder="1" applyAlignment="1" applyProtection="1">
      <alignment horizontal="left" wrapText="1"/>
      <protection hidden="1"/>
    </xf>
    <xf numFmtId="0" fontId="7" fillId="0" borderId="0" xfId="1" applyFont="1"/>
    <xf numFmtId="0" fontId="7" fillId="0" borderId="0" xfId="1" applyFont="1" applyFill="1" applyAlignment="1">
      <alignment horizontal="left"/>
    </xf>
    <xf numFmtId="0" fontId="7" fillId="5" borderId="0" xfId="1" applyFont="1" applyFill="1"/>
    <xf numFmtId="0" fontId="7" fillId="0" borderId="0" xfId="1" applyFont="1" applyFill="1"/>
    <xf numFmtId="14" fontId="28" fillId="0" borderId="0" xfId="1" applyNumberFormat="1" applyFont="1"/>
    <xf numFmtId="0" fontId="28" fillId="0" borderId="0" xfId="1" applyFont="1"/>
    <xf numFmtId="0" fontId="28" fillId="8" borderId="0" xfId="2" applyFont="1"/>
    <xf numFmtId="4" fontId="28" fillId="0" borderId="0" xfId="1" applyNumberFormat="1" applyFont="1"/>
    <xf numFmtId="0" fontId="6" fillId="0" borderId="0" xfId="1" applyFont="1" applyFill="1" applyAlignment="1">
      <alignment horizontal="left"/>
    </xf>
    <xf numFmtId="0" fontId="33" fillId="3" borderId="0" xfId="0" applyFont="1" applyFill="1" applyAlignment="1" applyProtection="1">
      <alignment horizontal="left"/>
      <protection hidden="1"/>
    </xf>
    <xf numFmtId="0" fontId="33" fillId="3" borderId="0" xfId="0" applyFont="1" applyFill="1" applyAlignment="1" applyProtection="1">
      <alignment horizontal="center"/>
      <protection hidden="1"/>
    </xf>
    <xf numFmtId="0" fontId="33" fillId="3" borderId="0" xfId="0" applyFont="1" applyFill="1" applyAlignment="1" applyProtection="1">
      <alignment horizontal="center" wrapText="1"/>
      <protection hidden="1"/>
    </xf>
    <xf numFmtId="166" fontId="32" fillId="6" borderId="0" xfId="0" applyNumberFormat="1" applyFont="1" applyFill="1" applyBorder="1" applyAlignment="1" applyProtection="1">
      <alignment horizontal="right"/>
      <protection hidden="1"/>
    </xf>
    <xf numFmtId="0" fontId="34" fillId="3" borderId="0" xfId="0" applyFont="1" applyFill="1" applyBorder="1" applyProtection="1">
      <protection hidden="1"/>
    </xf>
    <xf numFmtId="166" fontId="24" fillId="6" borderId="0" xfId="0" applyNumberFormat="1" applyFont="1" applyFill="1" applyBorder="1" applyAlignment="1" applyProtection="1">
      <alignment horizontal="right"/>
      <protection hidden="1"/>
    </xf>
    <xf numFmtId="169" fontId="34" fillId="3" borderId="0" xfId="0" applyNumberFormat="1" applyFont="1" applyFill="1" applyBorder="1" applyProtection="1">
      <protection locked="0"/>
    </xf>
    <xf numFmtId="0" fontId="36" fillId="0" borderId="0" xfId="0" applyFont="1" applyProtection="1">
      <protection hidden="1"/>
    </xf>
    <xf numFmtId="1" fontId="34" fillId="3" borderId="0" xfId="0" applyNumberFormat="1" applyFont="1" applyFill="1" applyBorder="1" applyProtection="1">
      <protection locked="0"/>
    </xf>
    <xf numFmtId="2" fontId="30" fillId="0" borderId="0" xfId="1" applyNumberFormat="1" applyFont="1" applyFill="1"/>
    <xf numFmtId="0" fontId="29" fillId="0" borderId="0" xfId="2" applyFill="1" applyBorder="1" applyAlignment="1">
      <alignment wrapText="1"/>
    </xf>
    <xf numFmtId="0" fontId="11" fillId="0" borderId="0" xfId="1" applyFill="1" applyBorder="1" applyAlignment="1">
      <alignment horizontal="center" vertical="center"/>
    </xf>
    <xf numFmtId="0" fontId="28" fillId="0" borderId="0" xfId="1" applyFont="1" applyFill="1" applyBorder="1"/>
    <xf numFmtId="0" fontId="28" fillId="0" borderId="0" xfId="2" applyFont="1" applyFill="1" applyBorder="1"/>
    <xf numFmtId="14" fontId="28" fillId="0" borderId="0" xfId="1" applyNumberFormat="1" applyFont="1" applyFill="1" applyBorder="1"/>
    <xf numFmtId="4" fontId="28" fillId="0" borderId="0" xfId="1" applyNumberFormat="1" applyFont="1" applyFill="1" applyBorder="1"/>
    <xf numFmtId="0" fontId="37" fillId="9" borderId="0" xfId="1" applyFont="1" applyFill="1"/>
    <xf numFmtId="0" fontId="38" fillId="9" borderId="0" xfId="1" applyFont="1" applyFill="1"/>
    <xf numFmtId="0" fontId="30" fillId="0" borderId="0" xfId="1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Fill="1" applyAlignment="1">
      <alignment horizontal="left"/>
    </xf>
    <xf numFmtId="2" fontId="30" fillId="0" borderId="0" xfId="1" applyNumberFormat="1" applyFont="1"/>
    <xf numFmtId="0" fontId="26" fillId="10" borderId="0" xfId="1" applyFont="1" applyFill="1"/>
    <xf numFmtId="9" fontId="26" fillId="10" borderId="0" xfId="1" applyNumberFormat="1" applyFont="1" applyFill="1"/>
    <xf numFmtId="1" fontId="30" fillId="0" borderId="0" xfId="1" applyNumberFormat="1" applyFont="1" applyBorder="1"/>
    <xf numFmtId="1" fontId="11" fillId="5" borderId="0" xfId="1" applyNumberFormat="1" applyFill="1" applyBorder="1"/>
    <xf numFmtId="1" fontId="11" fillId="0" borderId="0" xfId="1" applyNumberFormat="1" applyBorder="1"/>
    <xf numFmtId="1" fontId="11" fillId="0" borderId="0" xfId="1" applyNumberFormat="1" applyFill="1" applyBorder="1"/>
    <xf numFmtId="1" fontId="11" fillId="0" borderId="7" xfId="1" applyNumberFormat="1" applyBorder="1"/>
    <xf numFmtId="0" fontId="5" fillId="0" borderId="0" xfId="1" applyFont="1"/>
    <xf numFmtId="0" fontId="39" fillId="0" borderId="0" xfId="2" applyFont="1" applyFill="1" applyBorder="1" applyAlignment="1">
      <alignment wrapText="1"/>
    </xf>
    <xf numFmtId="0" fontId="11" fillId="11" borderId="0" xfId="1" applyFill="1"/>
    <xf numFmtId="0" fontId="4" fillId="11" borderId="0" xfId="1" applyFont="1" applyFill="1" applyAlignment="1">
      <alignment horizontal="center" vertical="center"/>
    </xf>
    <xf numFmtId="0" fontId="4" fillId="11" borderId="1" xfId="1" applyFont="1" applyFill="1" applyBorder="1"/>
    <xf numFmtId="0" fontId="4" fillId="11" borderId="6" xfId="1" applyFont="1" applyFill="1" applyBorder="1"/>
    <xf numFmtId="0" fontId="37" fillId="9" borderId="0" xfId="1" applyFont="1" applyFill="1" applyAlignment="1">
      <alignment wrapText="1"/>
    </xf>
    <xf numFmtId="169" fontId="26" fillId="2" borderId="0" xfId="1" applyNumberFormat="1" applyFont="1" applyFill="1"/>
    <xf numFmtId="0" fontId="0" fillId="2" borderId="0" xfId="0" applyFill="1"/>
    <xf numFmtId="0" fontId="2" fillId="11" borderId="0" xfId="1" applyFont="1" applyFill="1"/>
    <xf numFmtId="0" fontId="2" fillId="0" borderId="1" xfId="1" applyFont="1" applyBorder="1"/>
    <xf numFmtId="0" fontId="3" fillId="0" borderId="0" xfId="1" applyFont="1" applyFill="1"/>
    <xf numFmtId="0" fontId="3" fillId="0" borderId="0" xfId="1" applyFont="1" applyFill="1" applyBorder="1"/>
    <xf numFmtId="0" fontId="5" fillId="0" borderId="0" xfId="1" applyFont="1" applyFill="1"/>
    <xf numFmtId="0" fontId="2" fillId="0" borderId="1" xfId="1" applyFont="1" applyFill="1" applyBorder="1"/>
    <xf numFmtId="0" fontId="1" fillId="2" borderId="1" xfId="1" applyFont="1" applyFill="1" applyBorder="1"/>
    <xf numFmtId="169" fontId="5" fillId="0" borderId="0" xfId="5" applyNumberFormat="1" applyFont="1"/>
    <xf numFmtId="1" fontId="30" fillId="0" borderId="7" xfId="1" applyNumberFormat="1" applyFont="1" applyBorder="1"/>
    <xf numFmtId="3" fontId="30" fillId="0" borderId="2" xfId="1" applyNumberFormat="1" applyFont="1" applyBorder="1"/>
    <xf numFmtId="3" fontId="11" fillId="5" borderId="2" xfId="1" applyNumberFormat="1" applyFill="1" applyBorder="1"/>
    <xf numFmtId="3" fontId="11" fillId="0" borderId="2" xfId="1" applyNumberFormat="1" applyBorder="1"/>
    <xf numFmtId="3" fontId="11" fillId="0" borderId="2" xfId="1" applyNumberFormat="1" applyFill="1" applyBorder="1"/>
    <xf numFmtId="14" fontId="30" fillId="0" borderId="7" xfId="1" applyNumberFormat="1" applyFont="1" applyBorder="1"/>
    <xf numFmtId="3" fontId="11" fillId="0" borderId="8" xfId="1" applyNumberFormat="1" applyBorder="1"/>
  </cellXfs>
  <cellStyles count="6">
    <cellStyle name="Bad" xfId="2" builtinId="27"/>
    <cellStyle name="Normal" xfId="0" builtinId="0"/>
    <cellStyle name="Normal 2" xfId="1"/>
    <cellStyle name="Normal 2 2" xfId="4"/>
    <cellStyle name="Normal 4" xfId="3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19051</xdr:colOff>
      <xdr:row>1</xdr:row>
      <xdr:rowOff>28575</xdr:rowOff>
    </xdr:from>
    <xdr:to>
      <xdr:col>11</xdr:col>
      <xdr:colOff>1763648</xdr:colOff>
      <xdr:row>4</xdr:row>
      <xdr:rowOff>17305</xdr:rowOff>
    </xdr:to>
    <xdr:pic>
      <xdr:nvPicPr>
        <xdr:cNvPr id="4" name="Picture 1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1" y="209550"/>
          <a:ext cx="1744597" cy="88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tabSelected="1" zoomScale="90" zoomScaleNormal="90" workbookViewId="0">
      <selection activeCell="E5" sqref="E5"/>
    </sheetView>
  </sheetViews>
  <sheetFormatPr defaultColWidth="9" defaultRowHeight="14"/>
  <cols>
    <col min="1" max="1" width="7.5" style="44" customWidth="1"/>
    <col min="2" max="2" width="3.58203125" style="44" customWidth="1"/>
    <col min="3" max="3" width="25.25" style="44" bestFit="1" customWidth="1"/>
    <col min="4" max="4" width="3.58203125" style="44" customWidth="1"/>
    <col min="5" max="5" width="38" style="44" customWidth="1"/>
    <col min="6" max="6" width="3.58203125" style="44" customWidth="1"/>
    <col min="7" max="7" width="5.5" style="44" customWidth="1"/>
    <col min="8" max="8" width="3.58203125" style="44" customWidth="1"/>
    <col min="9" max="9" width="32.25" style="44" customWidth="1"/>
    <col min="10" max="10" width="3.58203125" style="44" customWidth="1"/>
    <col min="11" max="11" width="9" style="44"/>
    <col min="12" max="12" width="81.83203125" style="44" bestFit="1" customWidth="1"/>
    <col min="13" max="16384" width="9" style="44"/>
  </cols>
  <sheetData>
    <row r="1" spans="1:12" ht="27" customHeight="1"/>
    <row r="2" spans="1:12" ht="47.15" customHeight="1">
      <c r="B2" s="45"/>
      <c r="C2" s="2" t="s">
        <v>0</v>
      </c>
      <c r="D2" s="45"/>
      <c r="E2" s="2" t="s">
        <v>138</v>
      </c>
      <c r="F2" s="45"/>
      <c r="G2" s="45"/>
      <c r="H2" s="45"/>
      <c r="I2" s="45"/>
      <c r="J2" s="45"/>
    </row>
    <row r="3" spans="1:12" ht="8.25" customHeight="1">
      <c r="B3" s="4"/>
      <c r="C3" s="4"/>
      <c r="D3" s="4"/>
      <c r="E3" s="4"/>
      <c r="F3" s="4"/>
      <c r="G3" s="4"/>
      <c r="H3" s="4"/>
      <c r="I3" s="4"/>
      <c r="J3" s="4"/>
    </row>
    <row r="4" spans="1:12" ht="15.5">
      <c r="B4" s="45"/>
      <c r="C4" s="107" t="s">
        <v>43</v>
      </c>
      <c r="D4" s="107"/>
      <c r="E4" s="107" t="s">
        <v>72</v>
      </c>
      <c r="F4" s="107"/>
      <c r="G4" s="108" t="s">
        <v>70</v>
      </c>
      <c r="H4" s="107"/>
      <c r="I4" s="109" t="s">
        <v>139</v>
      </c>
      <c r="J4" s="46"/>
    </row>
    <row r="5" spans="1:12" ht="30">
      <c r="B5" s="4"/>
      <c r="C5" s="4"/>
      <c r="D5" s="4"/>
      <c r="E5" s="4"/>
      <c r="F5" s="4"/>
      <c r="G5" s="47"/>
      <c r="H5" s="48"/>
      <c r="I5" s="49"/>
      <c r="J5" s="4"/>
      <c r="L5" s="27" t="s">
        <v>73</v>
      </c>
    </row>
    <row r="6" spans="1:12" ht="30" customHeight="1">
      <c r="A6" s="5"/>
      <c r="B6" s="50"/>
      <c r="C6" s="38" t="s">
        <v>44</v>
      </c>
      <c r="D6" s="4"/>
      <c r="E6" s="53" t="s">
        <v>83</v>
      </c>
      <c r="F6" s="4"/>
      <c r="G6" s="40" t="str">
        <f>VLOOKUP(E6,SAP_currencies_2021!$A$3:$N$8,3,FALSE)</f>
        <v>C</v>
      </c>
      <c r="H6" s="41"/>
      <c r="I6" s="42">
        <f>IF(OR(AND(+OR(G6="C",G6="E",G6="A"),OR(G14="H",G16="H")),AND(+OR(G6="H",G6="G",G6="K"),OR(G14=4,G14="E",G16="C"))),"incompatible, check notifications",VLOOKUP(E6,SAP_currencies_2021!$A$3:$N$8,6,FALSE))</f>
        <v>150</v>
      </c>
      <c r="J6" s="50"/>
      <c r="L6" s="28" t="s">
        <v>74</v>
      </c>
    </row>
    <row r="7" spans="1:12" ht="6" customHeight="1">
      <c r="A7" s="5"/>
      <c r="B7" s="50"/>
      <c r="C7" s="39"/>
      <c r="D7" s="4"/>
      <c r="E7" s="4"/>
      <c r="F7" s="4"/>
      <c r="G7" s="47"/>
      <c r="H7" s="51"/>
      <c r="I7" s="52"/>
      <c r="J7" s="4"/>
      <c r="L7" s="32"/>
    </row>
    <row r="8" spans="1:12" ht="30" customHeight="1">
      <c r="A8" s="5"/>
      <c r="B8" s="50"/>
      <c r="C8" s="38" t="s">
        <v>48</v>
      </c>
      <c r="D8" s="4"/>
      <c r="E8" s="53" t="s">
        <v>88</v>
      </c>
      <c r="F8" s="4"/>
      <c r="G8" s="40" t="str">
        <f>VLOOKUP(E8,SAP_currencies_2021!$A$9:$F$11,3,FALSE)</f>
        <v>M</v>
      </c>
      <c r="H8" s="41"/>
      <c r="I8" s="43">
        <f>VLOOKUP(G8,SAP_currencies_2021!$C$9:$N$11,4,FALSE)</f>
        <v>0</v>
      </c>
      <c r="J8" s="50"/>
      <c r="L8" s="28" t="s">
        <v>75</v>
      </c>
    </row>
    <row r="9" spans="1:12" ht="6" customHeight="1">
      <c r="A9" s="5"/>
      <c r="B9" s="50"/>
      <c r="C9" s="39"/>
      <c r="D9" s="4"/>
      <c r="E9" s="4"/>
      <c r="F9" s="4"/>
      <c r="G9" s="47"/>
      <c r="H9" s="51"/>
      <c r="I9" s="52"/>
      <c r="J9" s="4"/>
      <c r="L9" s="32"/>
    </row>
    <row r="10" spans="1:12" ht="30" customHeight="1">
      <c r="A10" s="5"/>
      <c r="B10" s="50"/>
      <c r="C10" s="38" t="s">
        <v>47</v>
      </c>
      <c r="D10" s="4"/>
      <c r="E10" s="53" t="s">
        <v>126</v>
      </c>
      <c r="F10" s="4"/>
      <c r="G10" s="40">
        <f>VLOOKUP(E10,SAP_currencies_2021!$A$17:$C$18,3,FALSE)</f>
        <v>2</v>
      </c>
      <c r="H10" s="41"/>
      <c r="I10" s="43">
        <f>VLOOKUP(G10,SAP_currencies_2021!$C$17:$N$18,4,FALSE)</f>
        <v>46</v>
      </c>
      <c r="J10" s="50"/>
      <c r="L10" s="28" t="s">
        <v>78</v>
      </c>
    </row>
    <row r="11" spans="1:12" ht="6" customHeight="1">
      <c r="A11" s="5"/>
      <c r="B11" s="50"/>
      <c r="C11" s="39"/>
      <c r="D11" s="4"/>
      <c r="E11" s="4"/>
      <c r="F11" s="4"/>
      <c r="G11" s="47"/>
      <c r="H11" s="51"/>
      <c r="I11" s="52"/>
      <c r="J11" s="4"/>
      <c r="L11" s="32"/>
    </row>
    <row r="12" spans="1:12" ht="30" customHeight="1">
      <c r="A12" s="5"/>
      <c r="B12" s="50"/>
      <c r="C12" s="38" t="s">
        <v>49</v>
      </c>
      <c r="D12" s="4"/>
      <c r="E12" s="53" t="s">
        <v>88</v>
      </c>
      <c r="F12" s="4"/>
      <c r="G12" s="40" t="str">
        <f>VLOOKUP(E12,SAP_currencies_2021!A24:$C$26,3,FALSE)</f>
        <v>M</v>
      </c>
      <c r="H12" s="41"/>
      <c r="I12" s="43">
        <f>VLOOKUP(G12,SAP_currencies_2021!$C$24:$N$26,4,FALSE)</f>
        <v>0</v>
      </c>
      <c r="J12" s="50"/>
      <c r="L12" s="28" t="s">
        <v>77</v>
      </c>
    </row>
    <row r="13" spans="1:12" ht="6" customHeight="1">
      <c r="A13" s="5"/>
      <c r="B13" s="50"/>
      <c r="C13" s="39"/>
      <c r="D13" s="4"/>
      <c r="E13" s="4"/>
      <c r="F13" s="4"/>
      <c r="G13" s="47"/>
      <c r="H13" s="51"/>
      <c r="I13" s="52"/>
      <c r="J13" s="4"/>
      <c r="L13" s="32"/>
    </row>
    <row r="14" spans="1:12" ht="30" customHeight="1">
      <c r="A14" s="5"/>
      <c r="B14" s="50"/>
      <c r="C14" s="38" t="s">
        <v>45</v>
      </c>
      <c r="D14" s="4"/>
      <c r="E14" s="53" t="s">
        <v>92</v>
      </c>
      <c r="F14" s="4"/>
      <c r="G14" s="40" t="str">
        <f>VLOOKUP(E14,SAP_currencies_2021!$A$27:$C$29,3,FALSE)</f>
        <v>E</v>
      </c>
      <c r="H14" s="41"/>
      <c r="I14" s="42">
        <f>IF(OR(AND(OR(G6="A",G6="C",G6="E"),G14="H"),AND(OR(G6="G",G6="H",G6="K"),G14="E"),AND(OR(G6="G",G6="H",G6="K"),G14=4)),"incompatible, check notifications",VLOOKUP(G14,SAP_currencies_2021!$C$27:$N$29,4,FALSE))</f>
        <v>77</v>
      </c>
      <c r="J14" s="50"/>
      <c r="L14" s="37" t="s">
        <v>79</v>
      </c>
    </row>
    <row r="15" spans="1:12" ht="6" customHeight="1">
      <c r="A15" s="5"/>
      <c r="B15" s="50"/>
      <c r="C15" s="39"/>
      <c r="D15" s="4"/>
      <c r="E15" s="4"/>
      <c r="F15" s="4"/>
      <c r="G15" s="47"/>
      <c r="H15" s="51"/>
      <c r="I15" s="52"/>
      <c r="J15" s="4"/>
      <c r="L15" s="32"/>
    </row>
    <row r="16" spans="1:12" ht="30" customHeight="1">
      <c r="A16" s="5"/>
      <c r="B16" s="50"/>
      <c r="C16" s="38" t="s">
        <v>46</v>
      </c>
      <c r="D16" s="4"/>
      <c r="E16" s="53" t="s">
        <v>96</v>
      </c>
      <c r="F16" s="4"/>
      <c r="G16" s="40" t="str">
        <f>VLOOKUP(E16,SAP_currencies_2021!$A$30:$C$33,3,FALSE)</f>
        <v>R</v>
      </c>
      <c r="H16" s="41"/>
      <c r="I16" s="42">
        <f>IF(OR(AND(OR(G6="A",G6="C",G6="E"),G16="H"),AND(OR(G6="G",G6="H",G6="K"),G16="C")),"incompatible, check notifications",VLOOKUP('G1FP Configurator_EUR'!E16,SAP_currencies_2021!$A$30:$N$33,6,FALSE))</f>
        <v>6</v>
      </c>
      <c r="J16" s="50"/>
      <c r="L16" s="37" t="s">
        <v>80</v>
      </c>
    </row>
    <row r="17" spans="1:12" ht="6" customHeight="1">
      <c r="A17" s="5"/>
      <c r="B17" s="50"/>
      <c r="C17" s="39"/>
      <c r="D17" s="4"/>
      <c r="E17" s="4"/>
      <c r="F17" s="4"/>
      <c r="G17" s="47"/>
      <c r="H17" s="51"/>
      <c r="I17" s="52"/>
      <c r="J17" s="4"/>
      <c r="L17" s="32"/>
    </row>
    <row r="18" spans="1:12" ht="30" customHeight="1">
      <c r="A18" s="5"/>
      <c r="B18" s="50"/>
      <c r="C18" s="97" t="s">
        <v>81</v>
      </c>
      <c r="D18" s="4"/>
      <c r="E18" s="53" t="s">
        <v>127</v>
      </c>
      <c r="F18" s="4"/>
      <c r="G18" s="40" t="str">
        <f>VLOOKUP(E18,SAP_currencies_2021!$A$34:$C$40,3,FALSE)</f>
        <v>U</v>
      </c>
      <c r="H18" s="41"/>
      <c r="I18" s="43">
        <f>VLOOKUP(G18,SAP_currencies_2021!$C$34:$N$40,4,FALSE)</f>
        <v>102</v>
      </c>
      <c r="J18" s="50"/>
      <c r="L18" s="37" t="s">
        <v>76</v>
      </c>
    </row>
    <row r="19" spans="1:12" ht="30" customHeight="1">
      <c r="B19" s="4"/>
      <c r="C19" s="24"/>
      <c r="D19" s="24"/>
      <c r="E19" s="24"/>
      <c r="F19" s="24"/>
      <c r="G19" s="24"/>
      <c r="H19" s="24"/>
      <c r="I19" s="24"/>
      <c r="J19" s="4"/>
    </row>
    <row r="20" spans="1:12" ht="36.75" customHeight="1">
      <c r="B20" s="4"/>
      <c r="C20" s="3" t="s">
        <v>71</v>
      </c>
      <c r="D20" s="4"/>
      <c r="E20" s="34" t="str">
        <f>CONCATENATE("A-G1FP-",G6,"-",G8,"-",G10,"-",G12,"-",G14,"-",G16,"-",G18)</f>
        <v>A-G1FP-C-M-2-M-E-R-U</v>
      </c>
      <c r="F20" s="4"/>
      <c r="G20" s="24"/>
      <c r="H20" s="24"/>
      <c r="I20" s="24"/>
      <c r="J20" s="4"/>
    </row>
    <row r="21" spans="1:12" ht="17.25" customHeight="1">
      <c r="B21" s="4"/>
      <c r="C21" s="35"/>
      <c r="D21" s="25"/>
      <c r="E21" s="35"/>
      <c r="F21" s="25"/>
      <c r="G21" s="25"/>
      <c r="H21" s="25"/>
      <c r="I21" s="25"/>
      <c r="J21" s="4"/>
    </row>
    <row r="22" spans="1:12" ht="14.5">
      <c r="B22" s="4"/>
      <c r="C22" s="24"/>
      <c r="D22" s="4"/>
      <c r="E22" s="4"/>
      <c r="F22" s="4"/>
      <c r="G22" s="24"/>
      <c r="H22" s="24"/>
      <c r="I22" s="24"/>
      <c r="J22" s="4"/>
      <c r="L22" s="36"/>
    </row>
    <row r="23" spans="1:12" ht="23">
      <c r="A23" s="7"/>
      <c r="B23" s="6"/>
      <c r="C23" s="3" t="s">
        <v>140</v>
      </c>
      <c r="D23" s="4"/>
      <c r="E23" s="4"/>
      <c r="F23" s="4"/>
      <c r="G23" s="6"/>
      <c r="H23" s="8"/>
      <c r="I23" s="112">
        <f>IF((OR(I6="incompatible, check notifications",I8="incompatible, check notifications",I10="incompatible, check notifications",I12="incompatible, check notifications",I14="incompatible, check notifications",I16="incompatible, check notifications",I18="incompatible, check notifications")),"Check notifications",SUM(I6:I18))</f>
        <v>381</v>
      </c>
      <c r="J23" s="6"/>
    </row>
    <row r="24" spans="1:12" ht="23">
      <c r="A24" s="7"/>
      <c r="B24" s="6"/>
      <c r="C24" s="111" t="s">
        <v>103</v>
      </c>
      <c r="D24" s="4"/>
      <c r="E24" s="4"/>
      <c r="F24" s="4"/>
      <c r="G24" s="6"/>
      <c r="H24" s="8"/>
      <c r="I24" s="113">
        <v>0</v>
      </c>
      <c r="J24" s="6"/>
    </row>
    <row r="25" spans="1:12" ht="23">
      <c r="A25" s="7"/>
      <c r="B25" s="6"/>
      <c r="C25" s="33" t="s">
        <v>102</v>
      </c>
      <c r="D25" s="4"/>
      <c r="E25" s="4"/>
      <c r="F25" s="4"/>
      <c r="G25" s="6"/>
      <c r="H25" s="8"/>
      <c r="I25" s="110">
        <f>+IF(I23="Check options","Check notifications",IF(ISERROR(I23*(1-I24)),I23,(I23*(1-I24))))</f>
        <v>381</v>
      </c>
      <c r="J25" s="6"/>
    </row>
    <row r="26" spans="1:12" ht="23">
      <c r="A26" s="7"/>
      <c r="B26" s="6"/>
      <c r="C26" s="111" t="s">
        <v>104</v>
      </c>
      <c r="D26" s="4"/>
      <c r="E26" s="4"/>
      <c r="F26" s="4"/>
      <c r="G26" s="6"/>
      <c r="H26" s="8"/>
      <c r="I26" s="115">
        <v>0</v>
      </c>
      <c r="J26" s="6"/>
    </row>
    <row r="27" spans="1:12" ht="23">
      <c r="A27" s="7"/>
      <c r="B27" s="6"/>
      <c r="C27" s="33" t="s">
        <v>105</v>
      </c>
      <c r="D27" s="4"/>
      <c r="E27" s="4"/>
      <c r="F27" s="4"/>
      <c r="G27" s="6"/>
      <c r="H27" s="8"/>
      <c r="I27" s="110">
        <f>I26*I25</f>
        <v>0</v>
      </c>
      <c r="J27" s="6"/>
    </row>
    <row r="28" spans="1:12">
      <c r="B28" s="4"/>
      <c r="C28" s="4"/>
      <c r="D28" s="4"/>
      <c r="E28" s="4"/>
      <c r="F28" s="4"/>
      <c r="G28" s="4"/>
      <c r="H28" s="4"/>
      <c r="I28" s="4"/>
      <c r="J28" s="4"/>
    </row>
    <row r="30" spans="1:12">
      <c r="B30" s="114"/>
    </row>
  </sheetData>
  <sheetProtection algorithmName="SHA-512" hashValue="uRtLn9HtgQvRreYUCEUHTIMj3oPsOkiVZLNKl5xHW5j1hEvYzGBczF48nyTobAtiSwVbApfUDhIL6/hlfE/vTw==" saltValue="VyeJ6brUj8Ytihfvfq6/PA==" spinCount="100000" sheet="1" objects="1" scenarios="1"/>
  <pageMargins left="0.7" right="0.7" top="0.75" bottom="0.75" header="0.3" footer="0.3"/>
  <pageSetup paperSize="9" orientation="portrait" r:id="rId1"/>
  <customProperties>
    <customPr name="_pios_i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SAP_currencies_2021!$A$9:$A$11</xm:f>
          </x14:formula1>
          <xm:sqref>E8</xm:sqref>
        </x14:dataValidation>
        <x14:dataValidation type="list" allowBlank="1" showInputMessage="1" showErrorMessage="1">
          <x14:formula1>
            <xm:f>SAP_currencies_2021!$A$3:$A$8</xm:f>
          </x14:formula1>
          <xm:sqref>E6</xm:sqref>
        </x14:dataValidation>
        <x14:dataValidation type="list" allowBlank="1" showInputMessage="1" showErrorMessage="1">
          <x14:formula1>
            <xm:f>SAP_currencies_2021!$A$17:$A$18</xm:f>
          </x14:formula1>
          <xm:sqref>E10</xm:sqref>
        </x14:dataValidation>
        <x14:dataValidation type="list" allowBlank="1" showInputMessage="1" showErrorMessage="1">
          <x14:formula1>
            <xm:f>SAP_currencies_2021!$A$24:$A$26</xm:f>
          </x14:formula1>
          <xm:sqref>E12</xm:sqref>
        </x14:dataValidation>
        <x14:dataValidation type="list" allowBlank="1" showInputMessage="1" showErrorMessage="1">
          <x14:formula1>
            <xm:f>SAP_currencies_2021!$A$27:$A$29</xm:f>
          </x14:formula1>
          <xm:sqref>E14</xm:sqref>
        </x14:dataValidation>
        <x14:dataValidation type="list" allowBlank="1" showInputMessage="1" showErrorMessage="1">
          <x14:formula1>
            <xm:f>SAP_currencies_2021!$A$34:$A$40</xm:f>
          </x14:formula1>
          <xm:sqref>E18</xm:sqref>
        </x14:dataValidation>
        <x14:dataValidation type="list" allowBlank="1" showInputMessage="1" showErrorMessage="1">
          <x14:formula1>
            <xm:f>SAP_currencies_2021!$A$30:$A$33</xm:f>
          </x14:formula1>
          <xm:sqref>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B050"/>
  </sheetPr>
  <dimension ref="A1:AZ43"/>
  <sheetViews>
    <sheetView zoomScale="50" zoomScaleNormal="50" workbookViewId="0">
      <selection activeCell="E22" sqref="E22"/>
    </sheetView>
  </sheetViews>
  <sheetFormatPr defaultColWidth="9.5" defaultRowHeight="14.5" outlineLevelCol="1"/>
  <cols>
    <col min="1" max="1" width="38.83203125" style="10" bestFit="1" customWidth="1"/>
    <col min="2" max="2" width="13.25" style="10" customWidth="1"/>
    <col min="3" max="3" width="9.5" style="20"/>
    <col min="4" max="4" width="21.75" style="10" customWidth="1"/>
    <col min="5" max="5" width="13.5" style="10" customWidth="1"/>
    <col min="6" max="6" width="10.5" style="10" bestFit="1" customWidth="1"/>
    <col min="7" max="9" width="7" style="10" bestFit="1" customWidth="1"/>
    <col min="10" max="11" width="10.08203125" style="10" bestFit="1" customWidth="1"/>
    <col min="12" max="12" width="7" style="10" bestFit="1" customWidth="1"/>
    <col min="13" max="13" width="7.75" style="10" bestFit="1" customWidth="1"/>
    <col min="14" max="14" width="8.08203125" style="10" bestFit="1" customWidth="1"/>
    <col min="15" max="15" width="13.25" style="10" customWidth="1"/>
    <col min="16" max="16" width="14.5" style="10" bestFit="1" customWidth="1"/>
    <col min="17" max="17" width="10.08203125" style="10" bestFit="1" customWidth="1"/>
    <col min="18" max="18" width="9.5" style="10"/>
    <col min="19" max="19" width="13.25" style="10" customWidth="1"/>
    <col min="20" max="20" width="14.5" style="10" hidden="1" customWidth="1" outlineLevel="1"/>
    <col min="21" max="21" width="10.08203125" style="10" hidden="1" customWidth="1" outlineLevel="1"/>
    <col min="22" max="22" width="9.5" style="10" hidden="1" customWidth="1" outlineLevel="1"/>
    <col min="23" max="23" width="10.75" style="10" customWidth="1" collapsed="1"/>
    <col min="24" max="24" width="14" style="10" hidden="1" customWidth="1" outlineLevel="1"/>
    <col min="25" max="27" width="9.5" style="10" hidden="1" customWidth="1" outlineLevel="1"/>
    <col min="28" max="28" width="10.75" style="10" hidden="1" customWidth="1" outlineLevel="1"/>
    <col min="29" max="30" width="9.5" style="10" hidden="1" customWidth="1" outlineLevel="1"/>
    <col min="31" max="31" width="9.33203125" style="10" hidden="1" customWidth="1" outlineLevel="1"/>
    <col min="32" max="32" width="16.33203125" style="10" bestFit="1" customWidth="1" collapsed="1"/>
    <col min="33" max="33" width="39.25" style="10" hidden="1" customWidth="1" outlineLevel="1"/>
    <col min="34" max="34" width="3.08203125" style="10" hidden="1" customWidth="1" outlineLevel="1"/>
    <col min="35" max="35" width="9.5" style="10" hidden="1" customWidth="1" outlineLevel="1"/>
    <col min="36" max="36" width="18.58203125" style="10" hidden="1" customWidth="1" outlineLevel="1"/>
    <col min="37" max="37" width="9.5" style="10" hidden="1" customWidth="1" outlineLevel="1"/>
    <col min="38" max="38" width="16.33203125" style="10" hidden="1" customWidth="1" outlineLevel="1"/>
    <col min="39" max="48" width="9.5" style="10" hidden="1" customWidth="1" outlineLevel="1"/>
    <col min="49" max="49" width="11.08203125" style="10" bestFit="1" customWidth="1" collapsed="1"/>
    <col min="50" max="50" width="14.5" style="10" hidden="1" customWidth="1" outlineLevel="1"/>
    <col min="51" max="51" width="9.5" style="10" hidden="1" customWidth="1" outlineLevel="1"/>
    <col min="52" max="52" width="9.5" style="10" collapsed="1"/>
    <col min="53" max="16384" width="9.5" style="10"/>
  </cols>
  <sheetData>
    <row r="1" spans="1:51" ht="75" thickBot="1">
      <c r="A1" s="30"/>
      <c r="B1" s="142" t="s">
        <v>135</v>
      </c>
      <c r="E1" s="9"/>
      <c r="F1" s="11" t="s">
        <v>59</v>
      </c>
      <c r="G1" s="9"/>
      <c r="H1" s="9"/>
      <c r="I1" s="9"/>
      <c r="J1" s="9"/>
      <c r="K1" s="9"/>
      <c r="L1" s="9" t="s">
        <v>53</v>
      </c>
      <c r="M1" s="9" t="s">
        <v>54</v>
      </c>
      <c r="N1" s="9" t="s">
        <v>55</v>
      </c>
      <c r="O1" s="123" t="s">
        <v>121</v>
      </c>
      <c r="P1" s="16" t="s">
        <v>136</v>
      </c>
      <c r="Q1" s="143">
        <v>2.7E-2</v>
      </c>
      <c r="S1" s="123" t="s">
        <v>124</v>
      </c>
      <c r="T1" s="16" t="s">
        <v>122</v>
      </c>
      <c r="U1" s="143">
        <v>2.7E-2</v>
      </c>
      <c r="W1" s="123" t="s">
        <v>123</v>
      </c>
      <c r="X1" s="129" t="s">
        <v>111</v>
      </c>
      <c r="Y1" s="130">
        <v>0.02</v>
      </c>
      <c r="AF1" s="123" t="s">
        <v>106</v>
      </c>
      <c r="AG1" s="30" t="s">
        <v>100</v>
      </c>
      <c r="AI1" s="20"/>
      <c r="AK1" s="9"/>
      <c r="AL1" s="11" t="s">
        <v>59</v>
      </c>
      <c r="AM1" s="9"/>
      <c r="AN1" s="9"/>
      <c r="AO1" s="9"/>
      <c r="AP1" s="9"/>
      <c r="AQ1" s="9"/>
      <c r="AR1" s="9" t="s">
        <v>53</v>
      </c>
      <c r="AS1" s="9" t="s">
        <v>54</v>
      </c>
      <c r="AT1" s="9" t="s">
        <v>55</v>
      </c>
      <c r="AU1" s="9" t="s">
        <v>56</v>
      </c>
      <c r="AV1" s="9" t="s">
        <v>57</v>
      </c>
      <c r="AW1" s="124" t="s">
        <v>52</v>
      </c>
      <c r="AX1" s="16" t="s">
        <v>61</v>
      </c>
      <c r="AY1" s="17">
        <v>0.02</v>
      </c>
    </row>
    <row r="2" spans="1:51" ht="29">
      <c r="A2" s="9" t="s">
        <v>68</v>
      </c>
      <c r="B2" s="9"/>
      <c r="C2" s="26" t="s">
        <v>63</v>
      </c>
      <c r="D2" s="59" t="s">
        <v>58</v>
      </c>
      <c r="E2" s="60"/>
      <c r="F2" s="60" t="s">
        <v>135</v>
      </c>
      <c r="G2" s="61"/>
      <c r="H2" s="60"/>
      <c r="I2" s="60"/>
      <c r="J2" s="60"/>
      <c r="K2" s="60"/>
      <c r="L2" s="60"/>
      <c r="M2" s="60"/>
      <c r="N2" s="62">
        <v>4.38</v>
      </c>
      <c r="O2" s="15"/>
      <c r="P2" s="14" t="s">
        <v>137</v>
      </c>
      <c r="Q2" s="14" t="s">
        <v>108</v>
      </c>
      <c r="R2" s="14" t="s">
        <v>109</v>
      </c>
      <c r="S2" s="15"/>
      <c r="T2" s="14" t="s">
        <v>120</v>
      </c>
      <c r="U2" s="14" t="s">
        <v>108</v>
      </c>
      <c r="V2" s="14" t="s">
        <v>109</v>
      </c>
      <c r="X2" s="14" t="s">
        <v>110</v>
      </c>
      <c r="Y2" s="14" t="s">
        <v>108</v>
      </c>
      <c r="Z2" s="14" t="s">
        <v>109</v>
      </c>
      <c r="AA2" s="15"/>
      <c r="AB2" s="14" t="s">
        <v>107</v>
      </c>
      <c r="AC2" s="14" t="s">
        <v>108</v>
      </c>
      <c r="AD2" s="14" t="s">
        <v>109</v>
      </c>
      <c r="AG2" s="9" t="s">
        <v>68</v>
      </c>
      <c r="AH2" s="9"/>
      <c r="AI2" s="26" t="s">
        <v>63</v>
      </c>
      <c r="AJ2" s="59" t="s">
        <v>58</v>
      </c>
      <c r="AK2" s="60"/>
      <c r="AL2" s="60" t="s">
        <v>60</v>
      </c>
      <c r="AM2" s="61"/>
      <c r="AN2" s="60"/>
      <c r="AO2" s="60"/>
      <c r="AP2" s="60"/>
      <c r="AQ2" s="60"/>
      <c r="AR2" s="60">
        <v>0.85</v>
      </c>
      <c r="AS2" s="60">
        <v>1.2</v>
      </c>
      <c r="AT2" s="60">
        <v>4</v>
      </c>
      <c r="AU2" s="60">
        <v>24.66</v>
      </c>
      <c r="AV2" s="62">
        <v>296</v>
      </c>
      <c r="AW2" s="15"/>
      <c r="AX2" s="60" t="s">
        <v>52</v>
      </c>
      <c r="AY2" s="15"/>
    </row>
    <row r="3" spans="1:51">
      <c r="A3" s="98" t="s">
        <v>82</v>
      </c>
      <c r="C3" s="20" t="s">
        <v>11</v>
      </c>
      <c r="D3" s="63" t="s">
        <v>15</v>
      </c>
      <c r="E3" s="64" t="s">
        <v>42</v>
      </c>
      <c r="F3" s="131">
        <f>IF(ISNUMBER(P3),ROUND(P3*1+P3*$Q$1,0),"")</f>
        <v>177</v>
      </c>
      <c r="G3" s="64" t="s">
        <v>8</v>
      </c>
      <c r="H3" s="64">
        <v>1</v>
      </c>
      <c r="I3" s="64" t="s">
        <v>64</v>
      </c>
      <c r="J3" s="66">
        <v>44197</v>
      </c>
      <c r="K3" s="66">
        <v>44561</v>
      </c>
      <c r="L3" s="131">
        <f>IF(ISNUMBER(Q3),ROUND(Q3*1+Q3*$Q$1,0),"")</f>
        <v>151</v>
      </c>
      <c r="M3" s="131">
        <f>IF(ISNUMBER(R3),ROUND(R3*1+R3*$Q$1,0),"")</f>
        <v>212</v>
      </c>
      <c r="N3" s="154">
        <f>ROUND(($F3*N$2),0)</f>
        <v>775</v>
      </c>
      <c r="O3" s="136"/>
      <c r="P3" s="128">
        <v>172</v>
      </c>
      <c r="Q3" s="10">
        <v>147</v>
      </c>
      <c r="R3" s="10">
        <v>206</v>
      </c>
      <c r="S3" s="152">
        <f t="shared" ref="S3:S40" si="0">F3/P3-1</f>
        <v>2.9069767441860517E-2</v>
      </c>
      <c r="T3" s="128">
        <v>167</v>
      </c>
      <c r="U3" s="10">
        <v>143</v>
      </c>
      <c r="V3" s="10">
        <v>201</v>
      </c>
      <c r="W3" s="136"/>
      <c r="X3" s="128">
        <v>164</v>
      </c>
      <c r="Y3" s="10">
        <v>140</v>
      </c>
      <c r="Z3" s="10">
        <v>197</v>
      </c>
      <c r="AA3" s="136"/>
      <c r="AB3" s="128">
        <v>161</v>
      </c>
      <c r="AC3" s="10">
        <v>137</v>
      </c>
      <c r="AD3" s="10">
        <v>193</v>
      </c>
      <c r="AE3" s="136"/>
      <c r="AG3" s="98" t="s">
        <v>82</v>
      </c>
      <c r="AI3" s="20" t="s">
        <v>11</v>
      </c>
      <c r="AJ3" s="63" t="s">
        <v>15</v>
      </c>
      <c r="AK3" s="64" t="s">
        <v>42</v>
      </c>
      <c r="AL3" s="65">
        <v>161</v>
      </c>
      <c r="AM3" s="64" t="s">
        <v>8</v>
      </c>
      <c r="AN3" s="64">
        <v>1</v>
      </c>
      <c r="AO3" s="64" t="s">
        <v>64</v>
      </c>
      <c r="AP3" s="66">
        <v>42828</v>
      </c>
      <c r="AQ3" s="66">
        <v>43100</v>
      </c>
      <c r="AR3" s="67">
        <v>137</v>
      </c>
      <c r="AS3" s="67">
        <v>193</v>
      </c>
      <c r="AT3" s="67">
        <v>644</v>
      </c>
      <c r="AU3" s="67">
        <v>3970</v>
      </c>
      <c r="AV3" s="68">
        <v>47656</v>
      </c>
      <c r="AW3" s="136"/>
      <c r="AX3" s="10">
        <v>132</v>
      </c>
    </row>
    <row r="4" spans="1:51">
      <c r="A4" s="125" t="s">
        <v>83</v>
      </c>
      <c r="B4" s="125"/>
      <c r="C4" s="126" t="s">
        <v>1</v>
      </c>
      <c r="D4" s="63" t="s">
        <v>65</v>
      </c>
      <c r="E4" s="64"/>
      <c r="F4" s="131">
        <f t="shared" ref="F4:F40" si="1">IF(ISNUMBER(P4),ROUND(P4*1+P4*$Q$1,0),"")</f>
        <v>150</v>
      </c>
      <c r="G4" s="64" t="s">
        <v>8</v>
      </c>
      <c r="H4" s="64">
        <v>1</v>
      </c>
      <c r="I4" s="64" t="s">
        <v>64</v>
      </c>
      <c r="J4" s="66">
        <v>44197</v>
      </c>
      <c r="K4" s="66">
        <v>44561</v>
      </c>
      <c r="L4" s="131">
        <f t="shared" ref="L4:L40" si="2">IF(ISNUMBER(Q4),ROUND(Q4*1+Q4*$Q$1,0),"")</f>
        <v>126</v>
      </c>
      <c r="M4" s="131">
        <f t="shared" ref="M4:M40" si="3">IF(ISNUMBER(R4),ROUND(R4*1+R4*$Q$1,0),"")</f>
        <v>179</v>
      </c>
      <c r="N4" s="154">
        <f t="shared" ref="N4:N40" si="4">ROUND(($F4*N$2),0)</f>
        <v>657</v>
      </c>
      <c r="O4" s="136"/>
      <c r="P4" s="128">
        <v>146</v>
      </c>
      <c r="Q4" s="10">
        <v>123</v>
      </c>
      <c r="R4" s="10">
        <v>174</v>
      </c>
      <c r="S4" s="152">
        <f t="shared" si="0"/>
        <v>2.7397260273972712E-2</v>
      </c>
      <c r="T4" s="128">
        <v>142</v>
      </c>
      <c r="U4" s="10">
        <v>120</v>
      </c>
      <c r="V4" s="10">
        <v>169</v>
      </c>
      <c r="W4" s="136"/>
      <c r="X4" s="128">
        <v>139</v>
      </c>
      <c r="Y4" s="10">
        <v>118</v>
      </c>
      <c r="Z4" s="10">
        <v>166</v>
      </c>
      <c r="AA4" s="136"/>
      <c r="AB4" s="128">
        <v>136</v>
      </c>
      <c r="AC4" s="10">
        <v>116</v>
      </c>
      <c r="AD4" s="10">
        <v>163</v>
      </c>
      <c r="AE4" s="136"/>
      <c r="AG4" s="30" t="s">
        <v>83</v>
      </c>
      <c r="AH4" s="30"/>
      <c r="AI4" s="23" t="s">
        <v>1</v>
      </c>
      <c r="AJ4" s="69" t="s">
        <v>65</v>
      </c>
      <c r="AK4" s="70"/>
      <c r="AL4" s="70">
        <v>136</v>
      </c>
      <c r="AM4" s="70" t="s">
        <v>8</v>
      </c>
      <c r="AN4" s="70">
        <v>1</v>
      </c>
      <c r="AO4" s="70" t="s">
        <v>64</v>
      </c>
      <c r="AP4" s="71">
        <v>42828</v>
      </c>
      <c r="AQ4" s="71">
        <v>43100</v>
      </c>
      <c r="AR4" s="72">
        <v>116</v>
      </c>
      <c r="AS4" s="72">
        <v>163</v>
      </c>
      <c r="AT4" s="72">
        <v>544</v>
      </c>
      <c r="AU4" s="72">
        <v>3354</v>
      </c>
      <c r="AV4" s="73">
        <v>40256</v>
      </c>
      <c r="AW4" s="136"/>
    </row>
    <row r="5" spans="1:51">
      <c r="A5" s="127" t="s">
        <v>84</v>
      </c>
      <c r="B5" s="127"/>
      <c r="C5" s="126" t="s">
        <v>7</v>
      </c>
      <c r="D5" s="63" t="s">
        <v>14</v>
      </c>
      <c r="E5" s="64" t="s">
        <v>42</v>
      </c>
      <c r="F5" s="131">
        <f t="shared" si="1"/>
        <v>143</v>
      </c>
      <c r="G5" s="64" t="s">
        <v>8</v>
      </c>
      <c r="H5" s="64">
        <v>1</v>
      </c>
      <c r="I5" s="64" t="s">
        <v>64</v>
      </c>
      <c r="J5" s="66">
        <v>44197</v>
      </c>
      <c r="K5" s="66">
        <v>44561</v>
      </c>
      <c r="L5" s="131">
        <f t="shared" si="2"/>
        <v>120</v>
      </c>
      <c r="M5" s="131">
        <f t="shared" si="3"/>
        <v>169</v>
      </c>
      <c r="N5" s="154">
        <f t="shared" si="4"/>
        <v>626</v>
      </c>
      <c r="O5" s="136"/>
      <c r="P5" s="128">
        <v>139</v>
      </c>
      <c r="Q5" s="10">
        <v>117</v>
      </c>
      <c r="R5" s="10">
        <v>165</v>
      </c>
      <c r="S5" s="152">
        <f t="shared" si="0"/>
        <v>2.877697841726623E-2</v>
      </c>
      <c r="T5" s="128">
        <v>135</v>
      </c>
      <c r="U5" s="10">
        <v>114</v>
      </c>
      <c r="V5" s="10">
        <v>161</v>
      </c>
      <c r="W5" s="136"/>
      <c r="X5" s="128">
        <v>132</v>
      </c>
      <c r="Y5" s="10">
        <v>112</v>
      </c>
      <c r="Z5" s="10">
        <v>158</v>
      </c>
      <c r="AA5" s="136"/>
      <c r="AB5" s="128">
        <v>129</v>
      </c>
      <c r="AC5" s="10">
        <v>110</v>
      </c>
      <c r="AD5" s="10">
        <v>155</v>
      </c>
      <c r="AE5" s="136"/>
      <c r="AG5" s="99" t="s">
        <v>84</v>
      </c>
      <c r="AH5" s="31"/>
      <c r="AI5" s="20" t="s">
        <v>7</v>
      </c>
      <c r="AJ5" s="74" t="s">
        <v>14</v>
      </c>
      <c r="AK5" s="75" t="s">
        <v>42</v>
      </c>
      <c r="AL5" s="75">
        <v>129</v>
      </c>
      <c r="AM5" s="75" t="s">
        <v>8</v>
      </c>
      <c r="AN5" s="75">
        <v>1</v>
      </c>
      <c r="AO5" s="76" t="s">
        <v>64</v>
      </c>
      <c r="AP5" s="77">
        <v>42736</v>
      </c>
      <c r="AQ5" s="77">
        <v>43100</v>
      </c>
      <c r="AR5" s="78">
        <v>110</v>
      </c>
      <c r="AS5" s="78">
        <v>155</v>
      </c>
      <c r="AT5" s="78">
        <v>516</v>
      </c>
      <c r="AU5" s="78">
        <v>3181</v>
      </c>
      <c r="AV5" s="79">
        <v>38184</v>
      </c>
      <c r="AW5" s="136"/>
      <c r="AX5" s="10">
        <v>126</v>
      </c>
    </row>
    <row r="6" spans="1:51">
      <c r="A6" s="127" t="s">
        <v>85</v>
      </c>
      <c r="B6" s="127"/>
      <c r="C6" s="126" t="s">
        <v>12</v>
      </c>
      <c r="D6" s="63" t="s">
        <v>17</v>
      </c>
      <c r="E6" s="64" t="s">
        <v>42</v>
      </c>
      <c r="F6" s="131">
        <f t="shared" si="1"/>
        <v>220</v>
      </c>
      <c r="G6" s="64" t="s">
        <v>8</v>
      </c>
      <c r="H6" s="64">
        <v>1</v>
      </c>
      <c r="I6" s="64" t="s">
        <v>64</v>
      </c>
      <c r="J6" s="66">
        <v>44197</v>
      </c>
      <c r="K6" s="66">
        <v>44561</v>
      </c>
      <c r="L6" s="131">
        <f t="shared" si="2"/>
        <v>186</v>
      </c>
      <c r="M6" s="131">
        <f t="shared" si="3"/>
        <v>264</v>
      </c>
      <c r="N6" s="154">
        <f t="shared" si="4"/>
        <v>964</v>
      </c>
      <c r="O6" s="136"/>
      <c r="P6" s="128">
        <v>214</v>
      </c>
      <c r="Q6" s="10">
        <v>181</v>
      </c>
      <c r="R6" s="10">
        <v>257</v>
      </c>
      <c r="S6" s="152">
        <f t="shared" si="0"/>
        <v>2.8037383177569986E-2</v>
      </c>
      <c r="T6" s="128">
        <v>208</v>
      </c>
      <c r="U6" s="10">
        <v>176</v>
      </c>
      <c r="V6" s="10">
        <v>250</v>
      </c>
      <c r="W6" s="136"/>
      <c r="X6" s="128">
        <v>204</v>
      </c>
      <c r="Y6" s="10">
        <v>173</v>
      </c>
      <c r="Z6" s="10">
        <v>245</v>
      </c>
      <c r="AA6" s="136"/>
      <c r="AB6" s="128">
        <v>200</v>
      </c>
      <c r="AC6" s="10">
        <v>170</v>
      </c>
      <c r="AD6" s="10">
        <v>240</v>
      </c>
      <c r="AE6" s="136"/>
      <c r="AG6" s="99" t="s">
        <v>85</v>
      </c>
      <c r="AH6" s="31"/>
      <c r="AI6" s="20" t="s">
        <v>12</v>
      </c>
      <c r="AJ6" s="63" t="s">
        <v>17</v>
      </c>
      <c r="AK6" s="64" t="s">
        <v>42</v>
      </c>
      <c r="AL6" s="65">
        <v>200</v>
      </c>
      <c r="AM6" s="64" t="s">
        <v>8</v>
      </c>
      <c r="AN6" s="64">
        <v>1</v>
      </c>
      <c r="AO6" s="64" t="s">
        <v>64</v>
      </c>
      <c r="AP6" s="66">
        <v>42828</v>
      </c>
      <c r="AQ6" s="66">
        <v>43100</v>
      </c>
      <c r="AR6" s="67">
        <v>170</v>
      </c>
      <c r="AS6" s="67">
        <v>240</v>
      </c>
      <c r="AT6" s="67">
        <v>800</v>
      </c>
      <c r="AU6" s="67">
        <v>4932</v>
      </c>
      <c r="AV6" s="68">
        <v>59200</v>
      </c>
      <c r="AW6" s="136"/>
      <c r="AX6" s="10">
        <v>165</v>
      </c>
    </row>
    <row r="7" spans="1:51">
      <c r="A7" s="127" t="s">
        <v>86</v>
      </c>
      <c r="B7" s="127"/>
      <c r="C7" s="126" t="s">
        <v>9</v>
      </c>
      <c r="D7" s="63" t="s">
        <v>16</v>
      </c>
      <c r="E7" s="64" t="s">
        <v>42</v>
      </c>
      <c r="F7" s="131">
        <f t="shared" si="1"/>
        <v>175</v>
      </c>
      <c r="G7" s="64" t="s">
        <v>8</v>
      </c>
      <c r="H7" s="64">
        <v>1</v>
      </c>
      <c r="I7" s="64" t="s">
        <v>64</v>
      </c>
      <c r="J7" s="66">
        <v>44197</v>
      </c>
      <c r="K7" s="66">
        <v>44561</v>
      </c>
      <c r="L7" s="131">
        <f t="shared" si="2"/>
        <v>150</v>
      </c>
      <c r="M7" s="131">
        <f t="shared" si="3"/>
        <v>211</v>
      </c>
      <c r="N7" s="154">
        <f t="shared" si="4"/>
        <v>767</v>
      </c>
      <c r="O7" s="136"/>
      <c r="P7" s="128">
        <v>170</v>
      </c>
      <c r="Q7" s="10">
        <v>146</v>
      </c>
      <c r="R7" s="10">
        <v>205</v>
      </c>
      <c r="S7" s="152">
        <f t="shared" si="0"/>
        <v>2.9411764705882248E-2</v>
      </c>
      <c r="T7" s="128">
        <v>166</v>
      </c>
      <c r="U7" s="10">
        <v>142</v>
      </c>
      <c r="V7" s="10">
        <v>200</v>
      </c>
      <c r="W7" s="136"/>
      <c r="X7" s="128">
        <v>163</v>
      </c>
      <c r="Y7" s="10">
        <v>139</v>
      </c>
      <c r="Z7" s="10">
        <v>196</v>
      </c>
      <c r="AA7" s="136"/>
      <c r="AB7" s="128">
        <v>160</v>
      </c>
      <c r="AC7" s="10">
        <v>136</v>
      </c>
      <c r="AD7" s="10">
        <v>192</v>
      </c>
      <c r="AE7" s="136"/>
      <c r="AG7" s="106" t="s">
        <v>86</v>
      </c>
      <c r="AH7" s="31"/>
      <c r="AI7" s="20" t="s">
        <v>9</v>
      </c>
      <c r="AJ7" s="74" t="s">
        <v>16</v>
      </c>
      <c r="AK7" s="75" t="s">
        <v>42</v>
      </c>
      <c r="AL7" s="75">
        <v>160</v>
      </c>
      <c r="AM7" s="75" t="s">
        <v>8</v>
      </c>
      <c r="AN7" s="75">
        <v>1</v>
      </c>
      <c r="AO7" s="76" t="s">
        <v>64</v>
      </c>
      <c r="AP7" s="77">
        <v>42736</v>
      </c>
      <c r="AQ7" s="77">
        <v>43100</v>
      </c>
      <c r="AR7" s="78">
        <v>136</v>
      </c>
      <c r="AS7" s="78">
        <v>192</v>
      </c>
      <c r="AT7" s="78">
        <v>640</v>
      </c>
      <c r="AU7" s="78">
        <v>3946</v>
      </c>
      <c r="AV7" s="79">
        <v>47360</v>
      </c>
      <c r="AW7" s="136"/>
      <c r="AX7" s="10">
        <v>157</v>
      </c>
    </row>
    <row r="8" spans="1:51">
      <c r="A8" s="125" t="s">
        <v>101</v>
      </c>
      <c r="B8" s="125"/>
      <c r="C8" s="126" t="s">
        <v>67</v>
      </c>
      <c r="D8" s="63" t="s">
        <v>66</v>
      </c>
      <c r="E8" s="64"/>
      <c r="F8" s="131">
        <f t="shared" si="1"/>
        <v>183</v>
      </c>
      <c r="G8" s="64" t="s">
        <v>8</v>
      </c>
      <c r="H8" s="64">
        <v>1</v>
      </c>
      <c r="I8" s="64" t="s">
        <v>64</v>
      </c>
      <c r="J8" s="66">
        <v>44197</v>
      </c>
      <c r="K8" s="66">
        <v>44561</v>
      </c>
      <c r="L8" s="131">
        <f t="shared" si="2"/>
        <v>156</v>
      </c>
      <c r="M8" s="131">
        <f t="shared" si="3"/>
        <v>220</v>
      </c>
      <c r="N8" s="154">
        <f t="shared" si="4"/>
        <v>802</v>
      </c>
      <c r="O8" s="136"/>
      <c r="P8" s="128">
        <v>178</v>
      </c>
      <c r="Q8" s="10">
        <v>152</v>
      </c>
      <c r="R8" s="10">
        <v>214</v>
      </c>
      <c r="S8" s="152">
        <f t="shared" si="0"/>
        <v>2.8089887640449396E-2</v>
      </c>
      <c r="T8" s="128">
        <v>173</v>
      </c>
      <c r="U8" s="10">
        <v>148</v>
      </c>
      <c r="V8" s="10">
        <v>208</v>
      </c>
      <c r="W8" s="136"/>
      <c r="X8" s="128">
        <v>170</v>
      </c>
      <c r="Y8" s="10">
        <v>145</v>
      </c>
      <c r="Z8" s="10">
        <v>204</v>
      </c>
      <c r="AA8" s="136"/>
      <c r="AB8" s="128">
        <v>167</v>
      </c>
      <c r="AC8" s="10">
        <v>142</v>
      </c>
      <c r="AD8" s="10">
        <v>200</v>
      </c>
      <c r="AE8" s="136"/>
      <c r="AG8" s="30" t="s">
        <v>101</v>
      </c>
      <c r="AH8" s="30"/>
      <c r="AI8" s="23" t="s">
        <v>67</v>
      </c>
      <c r="AJ8" s="69" t="s">
        <v>66</v>
      </c>
      <c r="AK8" s="70"/>
      <c r="AL8" s="70">
        <v>167</v>
      </c>
      <c r="AM8" s="70" t="s">
        <v>8</v>
      </c>
      <c r="AN8" s="70">
        <v>1</v>
      </c>
      <c r="AO8" s="70" t="s">
        <v>64</v>
      </c>
      <c r="AP8" s="71">
        <v>42828</v>
      </c>
      <c r="AQ8" s="71">
        <v>43100</v>
      </c>
      <c r="AR8" s="72">
        <v>142</v>
      </c>
      <c r="AS8" s="72">
        <v>200</v>
      </c>
      <c r="AT8" s="72">
        <v>668</v>
      </c>
      <c r="AU8" s="72">
        <v>4118</v>
      </c>
      <c r="AV8" s="73">
        <v>49432</v>
      </c>
      <c r="AW8" s="136"/>
    </row>
    <row r="9" spans="1:51">
      <c r="A9" s="100" t="s">
        <v>87</v>
      </c>
      <c r="B9" s="15"/>
      <c r="C9" s="21" t="s">
        <v>5</v>
      </c>
      <c r="D9" s="80" t="s">
        <v>20</v>
      </c>
      <c r="E9" s="81" t="s">
        <v>42</v>
      </c>
      <c r="F9" s="132">
        <f t="shared" si="1"/>
        <v>0</v>
      </c>
      <c r="G9" s="81" t="s">
        <v>8</v>
      </c>
      <c r="H9" s="81">
        <v>1</v>
      </c>
      <c r="I9" s="82" t="s">
        <v>64</v>
      </c>
      <c r="J9" s="66">
        <v>44197</v>
      </c>
      <c r="K9" s="66">
        <v>44561</v>
      </c>
      <c r="L9" s="132">
        <f t="shared" si="2"/>
        <v>0</v>
      </c>
      <c r="M9" s="132">
        <f t="shared" si="3"/>
        <v>0</v>
      </c>
      <c r="N9" s="155">
        <f t="shared" si="4"/>
        <v>0</v>
      </c>
      <c r="O9" s="136"/>
      <c r="P9" s="128">
        <v>0</v>
      </c>
      <c r="Q9" s="10">
        <v>0</v>
      </c>
      <c r="R9" s="10">
        <v>0</v>
      </c>
      <c r="S9" s="152" t="e">
        <f t="shared" si="0"/>
        <v>#DIV/0!</v>
      </c>
      <c r="T9" s="128">
        <v>0</v>
      </c>
      <c r="U9" s="10">
        <v>0</v>
      </c>
      <c r="V9" s="10">
        <v>0</v>
      </c>
      <c r="W9" s="136"/>
      <c r="X9" s="128">
        <v>0</v>
      </c>
      <c r="Y9" s="10">
        <v>0</v>
      </c>
      <c r="Z9" s="10">
        <v>0</v>
      </c>
      <c r="AA9" s="136"/>
      <c r="AB9" s="128">
        <v>0</v>
      </c>
      <c r="AC9" s="10">
        <v>0</v>
      </c>
      <c r="AD9" s="10">
        <v>0</v>
      </c>
      <c r="AE9" s="136"/>
      <c r="AG9" s="100" t="s">
        <v>87</v>
      </c>
      <c r="AH9" s="15"/>
      <c r="AI9" s="21" t="s">
        <v>5</v>
      </c>
      <c r="AJ9" s="80" t="s">
        <v>20</v>
      </c>
      <c r="AK9" s="81" t="s">
        <v>42</v>
      </c>
      <c r="AL9" s="81">
        <v>0</v>
      </c>
      <c r="AM9" s="81" t="s">
        <v>8</v>
      </c>
      <c r="AN9" s="81">
        <v>1</v>
      </c>
      <c r="AO9" s="82" t="s">
        <v>64</v>
      </c>
      <c r="AP9" s="83">
        <v>42736</v>
      </c>
      <c r="AQ9" s="83">
        <v>43100</v>
      </c>
      <c r="AR9" s="84">
        <v>0</v>
      </c>
      <c r="AS9" s="84">
        <v>0</v>
      </c>
      <c r="AT9" s="84">
        <v>0</v>
      </c>
      <c r="AU9" s="84">
        <v>0</v>
      </c>
      <c r="AV9" s="85">
        <v>0</v>
      </c>
      <c r="AW9" s="136"/>
      <c r="AX9" s="10">
        <v>0</v>
      </c>
    </row>
    <row r="10" spans="1:51">
      <c r="A10" s="100" t="s">
        <v>88</v>
      </c>
      <c r="B10" s="15"/>
      <c r="C10" s="21" t="s">
        <v>4</v>
      </c>
      <c r="D10" s="80" t="s">
        <v>19</v>
      </c>
      <c r="E10" s="81" t="s">
        <v>42</v>
      </c>
      <c r="F10" s="132">
        <f t="shared" si="1"/>
        <v>0</v>
      </c>
      <c r="G10" s="81" t="s">
        <v>8</v>
      </c>
      <c r="H10" s="81">
        <v>1</v>
      </c>
      <c r="I10" s="82" t="s">
        <v>64</v>
      </c>
      <c r="J10" s="66">
        <v>44197</v>
      </c>
      <c r="K10" s="66">
        <v>44561</v>
      </c>
      <c r="L10" s="132">
        <f t="shared" si="2"/>
        <v>0</v>
      </c>
      <c r="M10" s="132">
        <f t="shared" si="3"/>
        <v>0</v>
      </c>
      <c r="N10" s="155">
        <f t="shared" si="4"/>
        <v>0</v>
      </c>
      <c r="O10" s="136"/>
      <c r="P10" s="128">
        <v>0</v>
      </c>
      <c r="Q10" s="10">
        <v>0</v>
      </c>
      <c r="R10" s="10">
        <v>0</v>
      </c>
      <c r="S10" s="152" t="e">
        <f t="shared" si="0"/>
        <v>#DIV/0!</v>
      </c>
      <c r="T10" s="128">
        <v>0</v>
      </c>
      <c r="U10" s="10">
        <v>0</v>
      </c>
      <c r="V10" s="10">
        <v>0</v>
      </c>
      <c r="W10" s="136"/>
      <c r="X10" s="128">
        <v>0</v>
      </c>
      <c r="Y10" s="10">
        <v>0</v>
      </c>
      <c r="Z10" s="10">
        <v>0</v>
      </c>
      <c r="AA10" s="136"/>
      <c r="AB10" s="128">
        <v>0</v>
      </c>
      <c r="AC10" s="10">
        <v>0</v>
      </c>
      <c r="AD10" s="10">
        <v>0</v>
      </c>
      <c r="AE10" s="136"/>
      <c r="AG10" s="100" t="s">
        <v>88</v>
      </c>
      <c r="AH10" s="15"/>
      <c r="AI10" s="21" t="s">
        <v>4</v>
      </c>
      <c r="AJ10" s="80" t="s">
        <v>19</v>
      </c>
      <c r="AK10" s="81" t="s">
        <v>42</v>
      </c>
      <c r="AL10" s="81">
        <v>0</v>
      </c>
      <c r="AM10" s="81" t="s">
        <v>8</v>
      </c>
      <c r="AN10" s="81">
        <v>1</v>
      </c>
      <c r="AO10" s="82" t="s">
        <v>64</v>
      </c>
      <c r="AP10" s="83">
        <v>42736</v>
      </c>
      <c r="AQ10" s="83">
        <v>43100</v>
      </c>
      <c r="AR10" s="84">
        <v>0</v>
      </c>
      <c r="AS10" s="84">
        <v>0</v>
      </c>
      <c r="AT10" s="84">
        <v>0</v>
      </c>
      <c r="AU10" s="84">
        <v>0</v>
      </c>
      <c r="AV10" s="85">
        <v>0</v>
      </c>
      <c r="AW10" s="136"/>
      <c r="AX10" s="10">
        <v>0</v>
      </c>
    </row>
    <row r="11" spans="1:51">
      <c r="A11" s="100" t="s">
        <v>89</v>
      </c>
      <c r="B11" s="15"/>
      <c r="C11" s="21" t="s">
        <v>3</v>
      </c>
      <c r="D11" s="80" t="s">
        <v>18</v>
      </c>
      <c r="E11" s="81" t="s">
        <v>42</v>
      </c>
      <c r="F11" s="132">
        <f t="shared" si="1"/>
        <v>0</v>
      </c>
      <c r="G11" s="81" t="s">
        <v>8</v>
      </c>
      <c r="H11" s="81">
        <v>1</v>
      </c>
      <c r="I11" s="82" t="s">
        <v>64</v>
      </c>
      <c r="J11" s="66">
        <v>44197</v>
      </c>
      <c r="K11" s="66">
        <v>44561</v>
      </c>
      <c r="L11" s="132">
        <f t="shared" si="2"/>
        <v>0</v>
      </c>
      <c r="M11" s="132">
        <f t="shared" si="3"/>
        <v>0</v>
      </c>
      <c r="N11" s="155">
        <f t="shared" si="4"/>
        <v>0</v>
      </c>
      <c r="O11" s="136"/>
      <c r="P11" s="128">
        <v>0</v>
      </c>
      <c r="Q11" s="10">
        <v>0</v>
      </c>
      <c r="R11" s="10">
        <v>0</v>
      </c>
      <c r="S11" s="152" t="e">
        <f t="shared" si="0"/>
        <v>#DIV/0!</v>
      </c>
      <c r="T11" s="128">
        <v>0</v>
      </c>
      <c r="U11" s="10">
        <v>0</v>
      </c>
      <c r="V11" s="10">
        <v>0</v>
      </c>
      <c r="W11" s="136"/>
      <c r="X11" s="128">
        <v>0</v>
      </c>
      <c r="Y11" s="10">
        <v>0</v>
      </c>
      <c r="Z11" s="10">
        <v>0</v>
      </c>
      <c r="AA11" s="136"/>
      <c r="AB11" s="128">
        <v>0</v>
      </c>
      <c r="AC11" s="10">
        <v>0</v>
      </c>
      <c r="AD11" s="10">
        <v>0</v>
      </c>
      <c r="AE11" s="136"/>
      <c r="AG11" s="100" t="s">
        <v>89</v>
      </c>
      <c r="AH11" s="15"/>
      <c r="AI11" s="21" t="s">
        <v>3</v>
      </c>
      <c r="AJ11" s="80" t="s">
        <v>18</v>
      </c>
      <c r="AK11" s="81" t="s">
        <v>42</v>
      </c>
      <c r="AL11" s="81">
        <v>0</v>
      </c>
      <c r="AM11" s="81" t="s">
        <v>8</v>
      </c>
      <c r="AN11" s="81">
        <v>1</v>
      </c>
      <c r="AO11" s="82" t="s">
        <v>64</v>
      </c>
      <c r="AP11" s="83">
        <v>42736</v>
      </c>
      <c r="AQ11" s="83">
        <v>43100</v>
      </c>
      <c r="AR11" s="84">
        <v>0</v>
      </c>
      <c r="AS11" s="84">
        <v>0</v>
      </c>
      <c r="AT11" s="84">
        <v>0</v>
      </c>
      <c r="AU11" s="84">
        <v>0</v>
      </c>
      <c r="AV11" s="85">
        <v>0</v>
      </c>
      <c r="AW11" s="136"/>
      <c r="AX11" s="10">
        <v>0</v>
      </c>
    </row>
    <row r="12" spans="1:51">
      <c r="A12" s="98" t="s">
        <v>90</v>
      </c>
      <c r="C12" s="20">
        <v>1</v>
      </c>
      <c r="D12" s="74" t="s">
        <v>25</v>
      </c>
      <c r="E12" s="75" t="s">
        <v>42</v>
      </c>
      <c r="F12" s="131">
        <f t="shared" si="1"/>
        <v>38</v>
      </c>
      <c r="G12" s="75" t="s">
        <v>8</v>
      </c>
      <c r="H12" s="75">
        <v>1</v>
      </c>
      <c r="I12" s="76" t="s">
        <v>64</v>
      </c>
      <c r="J12" s="66">
        <v>44197</v>
      </c>
      <c r="K12" s="66">
        <v>44561</v>
      </c>
      <c r="L12" s="133">
        <f t="shared" si="2"/>
        <v>33</v>
      </c>
      <c r="M12" s="133">
        <f t="shared" si="3"/>
        <v>45</v>
      </c>
      <c r="N12" s="156">
        <f t="shared" si="4"/>
        <v>166</v>
      </c>
      <c r="O12" s="136"/>
      <c r="P12" s="128">
        <v>37</v>
      </c>
      <c r="Q12" s="10">
        <v>32</v>
      </c>
      <c r="R12" s="10">
        <v>44</v>
      </c>
      <c r="S12" s="152">
        <f t="shared" si="0"/>
        <v>2.7027027027026973E-2</v>
      </c>
      <c r="T12" s="128">
        <v>36</v>
      </c>
      <c r="U12" s="10">
        <v>31</v>
      </c>
      <c r="V12" s="10">
        <v>43</v>
      </c>
      <c r="W12" s="136"/>
      <c r="X12" s="128">
        <v>35</v>
      </c>
      <c r="Y12" s="10">
        <v>30</v>
      </c>
      <c r="Z12" s="10">
        <v>42</v>
      </c>
      <c r="AA12" s="136"/>
      <c r="AB12" s="128">
        <v>34</v>
      </c>
      <c r="AC12" s="10">
        <v>29</v>
      </c>
      <c r="AD12" s="10">
        <v>41</v>
      </c>
      <c r="AE12" s="136"/>
      <c r="AG12" s="98" t="s">
        <v>90</v>
      </c>
      <c r="AI12" s="20">
        <v>1</v>
      </c>
      <c r="AJ12" s="74" t="s">
        <v>25</v>
      </c>
      <c r="AK12" s="75" t="s">
        <v>42</v>
      </c>
      <c r="AL12" s="75">
        <v>34</v>
      </c>
      <c r="AM12" s="75" t="s">
        <v>8</v>
      </c>
      <c r="AN12" s="75">
        <v>1</v>
      </c>
      <c r="AO12" s="76" t="s">
        <v>64</v>
      </c>
      <c r="AP12" s="77">
        <v>42736</v>
      </c>
      <c r="AQ12" s="77">
        <v>43100</v>
      </c>
      <c r="AR12" s="78">
        <v>29</v>
      </c>
      <c r="AS12" s="78">
        <v>41</v>
      </c>
      <c r="AT12" s="78">
        <v>136</v>
      </c>
      <c r="AU12" s="78">
        <v>838</v>
      </c>
      <c r="AV12" s="79">
        <v>10064</v>
      </c>
      <c r="AW12" s="136"/>
      <c r="AX12" s="10">
        <v>33</v>
      </c>
    </row>
    <row r="13" spans="1:51">
      <c r="A13" s="98" t="s">
        <v>90</v>
      </c>
      <c r="C13" s="20">
        <v>1</v>
      </c>
      <c r="D13" s="74" t="s">
        <v>26</v>
      </c>
      <c r="E13" s="75" t="s">
        <v>42</v>
      </c>
      <c r="F13" s="131">
        <f t="shared" si="1"/>
        <v>38</v>
      </c>
      <c r="G13" s="75" t="s">
        <v>8</v>
      </c>
      <c r="H13" s="75">
        <v>1</v>
      </c>
      <c r="I13" s="76" t="s">
        <v>64</v>
      </c>
      <c r="J13" s="66">
        <v>44197</v>
      </c>
      <c r="K13" s="66">
        <v>44561</v>
      </c>
      <c r="L13" s="133">
        <f t="shared" si="2"/>
        <v>33</v>
      </c>
      <c r="M13" s="133">
        <f t="shared" si="3"/>
        <v>45</v>
      </c>
      <c r="N13" s="156">
        <f t="shared" si="4"/>
        <v>166</v>
      </c>
      <c r="O13" s="136"/>
      <c r="P13" s="128">
        <v>37</v>
      </c>
      <c r="Q13" s="10">
        <v>32</v>
      </c>
      <c r="R13" s="10">
        <v>44</v>
      </c>
      <c r="S13" s="152">
        <f t="shared" si="0"/>
        <v>2.7027027027026973E-2</v>
      </c>
      <c r="T13" s="128">
        <v>36</v>
      </c>
      <c r="U13" s="10">
        <v>31</v>
      </c>
      <c r="V13" s="10">
        <v>43</v>
      </c>
      <c r="W13" s="136"/>
      <c r="X13" s="128">
        <v>35</v>
      </c>
      <c r="Y13" s="10">
        <v>30</v>
      </c>
      <c r="Z13" s="10">
        <v>42</v>
      </c>
      <c r="AA13" s="136"/>
      <c r="AB13" s="128">
        <v>34</v>
      </c>
      <c r="AC13" s="10">
        <v>29</v>
      </c>
      <c r="AD13" s="10">
        <v>41</v>
      </c>
      <c r="AE13" s="136"/>
      <c r="AG13" s="98" t="s">
        <v>90</v>
      </c>
      <c r="AI13" s="20">
        <v>1</v>
      </c>
      <c r="AJ13" s="74" t="s">
        <v>26</v>
      </c>
      <c r="AK13" s="75" t="s">
        <v>42</v>
      </c>
      <c r="AL13" s="75">
        <v>34</v>
      </c>
      <c r="AM13" s="75" t="s">
        <v>8</v>
      </c>
      <c r="AN13" s="75">
        <v>1</v>
      </c>
      <c r="AO13" s="76" t="s">
        <v>64</v>
      </c>
      <c r="AP13" s="77">
        <v>42736</v>
      </c>
      <c r="AQ13" s="77">
        <v>43100</v>
      </c>
      <c r="AR13" s="78">
        <v>29</v>
      </c>
      <c r="AS13" s="78">
        <v>41</v>
      </c>
      <c r="AT13" s="78">
        <v>136</v>
      </c>
      <c r="AU13" s="78">
        <v>838</v>
      </c>
      <c r="AV13" s="79">
        <v>10064</v>
      </c>
      <c r="AW13" s="136"/>
      <c r="AX13" s="10">
        <v>33</v>
      </c>
    </row>
    <row r="14" spans="1:51">
      <c r="A14" s="98" t="s">
        <v>90</v>
      </c>
      <c r="C14" s="20">
        <v>1</v>
      </c>
      <c r="D14" s="74" t="s">
        <v>23</v>
      </c>
      <c r="E14" s="75" t="s">
        <v>42</v>
      </c>
      <c r="F14" s="131">
        <f t="shared" si="1"/>
        <v>38</v>
      </c>
      <c r="G14" s="75" t="s">
        <v>8</v>
      </c>
      <c r="H14" s="75">
        <v>1</v>
      </c>
      <c r="I14" s="76" t="s">
        <v>64</v>
      </c>
      <c r="J14" s="66">
        <v>44197</v>
      </c>
      <c r="K14" s="66">
        <v>44561</v>
      </c>
      <c r="L14" s="133">
        <f t="shared" si="2"/>
        <v>33</v>
      </c>
      <c r="M14" s="133">
        <f t="shared" si="3"/>
        <v>45</v>
      </c>
      <c r="N14" s="156">
        <f t="shared" si="4"/>
        <v>166</v>
      </c>
      <c r="O14" s="136"/>
      <c r="P14" s="128">
        <v>37</v>
      </c>
      <c r="Q14" s="10">
        <v>32</v>
      </c>
      <c r="R14" s="10">
        <v>44</v>
      </c>
      <c r="S14" s="152">
        <f t="shared" si="0"/>
        <v>2.7027027027026973E-2</v>
      </c>
      <c r="T14" s="128">
        <v>36</v>
      </c>
      <c r="U14" s="10">
        <v>31</v>
      </c>
      <c r="V14" s="10">
        <v>43</v>
      </c>
      <c r="W14" s="136"/>
      <c r="X14" s="128">
        <v>35</v>
      </c>
      <c r="Y14" s="10">
        <v>30</v>
      </c>
      <c r="Z14" s="10">
        <v>42</v>
      </c>
      <c r="AA14" s="136"/>
      <c r="AB14" s="128">
        <v>34</v>
      </c>
      <c r="AC14" s="10">
        <v>29</v>
      </c>
      <c r="AD14" s="10">
        <v>41</v>
      </c>
      <c r="AE14" s="136"/>
      <c r="AG14" s="98" t="s">
        <v>90</v>
      </c>
      <c r="AI14" s="20">
        <v>1</v>
      </c>
      <c r="AJ14" s="74" t="s">
        <v>23</v>
      </c>
      <c r="AK14" s="75" t="s">
        <v>42</v>
      </c>
      <c r="AL14" s="75">
        <v>34</v>
      </c>
      <c r="AM14" s="75" t="s">
        <v>8</v>
      </c>
      <c r="AN14" s="75">
        <v>1</v>
      </c>
      <c r="AO14" s="76" t="s">
        <v>64</v>
      </c>
      <c r="AP14" s="77">
        <v>42736</v>
      </c>
      <c r="AQ14" s="77">
        <v>43100</v>
      </c>
      <c r="AR14" s="78">
        <v>29</v>
      </c>
      <c r="AS14" s="78">
        <v>41</v>
      </c>
      <c r="AT14" s="78">
        <v>136</v>
      </c>
      <c r="AU14" s="78">
        <v>838</v>
      </c>
      <c r="AV14" s="79">
        <v>10064</v>
      </c>
      <c r="AW14" s="136"/>
      <c r="AX14" s="10">
        <v>33</v>
      </c>
    </row>
    <row r="15" spans="1:51">
      <c r="A15" s="98" t="s">
        <v>90</v>
      </c>
      <c r="C15" s="20">
        <v>1</v>
      </c>
      <c r="D15" s="74" t="s">
        <v>24</v>
      </c>
      <c r="E15" s="75" t="s">
        <v>42</v>
      </c>
      <c r="F15" s="131">
        <f t="shared" si="1"/>
        <v>38</v>
      </c>
      <c r="G15" s="75" t="s">
        <v>8</v>
      </c>
      <c r="H15" s="75">
        <v>1</v>
      </c>
      <c r="I15" s="76" t="s">
        <v>64</v>
      </c>
      <c r="J15" s="66">
        <v>44197</v>
      </c>
      <c r="K15" s="66">
        <v>44561</v>
      </c>
      <c r="L15" s="133">
        <f t="shared" si="2"/>
        <v>33</v>
      </c>
      <c r="M15" s="133">
        <f t="shared" si="3"/>
        <v>45</v>
      </c>
      <c r="N15" s="156">
        <f t="shared" si="4"/>
        <v>166</v>
      </c>
      <c r="O15" s="136"/>
      <c r="P15" s="128">
        <v>37</v>
      </c>
      <c r="Q15" s="10">
        <v>32</v>
      </c>
      <c r="R15" s="10">
        <v>44</v>
      </c>
      <c r="S15" s="152">
        <f t="shared" si="0"/>
        <v>2.7027027027026973E-2</v>
      </c>
      <c r="T15" s="128">
        <v>36</v>
      </c>
      <c r="U15" s="10">
        <v>31</v>
      </c>
      <c r="V15" s="10">
        <v>43</v>
      </c>
      <c r="W15" s="136"/>
      <c r="X15" s="128">
        <v>35</v>
      </c>
      <c r="Y15" s="10">
        <v>30</v>
      </c>
      <c r="Z15" s="10">
        <v>42</v>
      </c>
      <c r="AA15" s="136"/>
      <c r="AB15" s="128">
        <v>34</v>
      </c>
      <c r="AC15" s="10">
        <v>29</v>
      </c>
      <c r="AD15" s="10">
        <v>41</v>
      </c>
      <c r="AE15" s="136"/>
      <c r="AG15" s="98" t="s">
        <v>90</v>
      </c>
      <c r="AI15" s="20">
        <v>1</v>
      </c>
      <c r="AJ15" s="74" t="s">
        <v>24</v>
      </c>
      <c r="AK15" s="75" t="s">
        <v>42</v>
      </c>
      <c r="AL15" s="75">
        <v>34</v>
      </c>
      <c r="AM15" s="75" t="s">
        <v>8</v>
      </c>
      <c r="AN15" s="75">
        <v>1</v>
      </c>
      <c r="AO15" s="76" t="s">
        <v>64</v>
      </c>
      <c r="AP15" s="77">
        <v>42736</v>
      </c>
      <c r="AQ15" s="77">
        <v>43100</v>
      </c>
      <c r="AR15" s="78">
        <v>29</v>
      </c>
      <c r="AS15" s="78">
        <v>41</v>
      </c>
      <c r="AT15" s="78">
        <v>136</v>
      </c>
      <c r="AU15" s="78">
        <v>838</v>
      </c>
      <c r="AV15" s="79">
        <v>10064</v>
      </c>
      <c r="AW15" s="136"/>
      <c r="AX15" s="10">
        <v>33</v>
      </c>
    </row>
    <row r="16" spans="1:51">
      <c r="A16" s="98" t="s">
        <v>90</v>
      </c>
      <c r="C16" s="20">
        <v>1</v>
      </c>
      <c r="D16" s="74" t="s">
        <v>21</v>
      </c>
      <c r="E16" s="75" t="s">
        <v>42</v>
      </c>
      <c r="F16" s="131">
        <f t="shared" si="1"/>
        <v>38</v>
      </c>
      <c r="G16" s="75" t="s">
        <v>8</v>
      </c>
      <c r="H16" s="75">
        <v>1</v>
      </c>
      <c r="I16" s="76" t="s">
        <v>64</v>
      </c>
      <c r="J16" s="66">
        <v>44197</v>
      </c>
      <c r="K16" s="66">
        <v>44561</v>
      </c>
      <c r="L16" s="133">
        <f t="shared" si="2"/>
        <v>33</v>
      </c>
      <c r="M16" s="133">
        <f t="shared" si="3"/>
        <v>45</v>
      </c>
      <c r="N16" s="156">
        <f t="shared" si="4"/>
        <v>166</v>
      </c>
      <c r="O16" s="136"/>
      <c r="P16" s="128">
        <v>37</v>
      </c>
      <c r="Q16" s="10">
        <v>32</v>
      </c>
      <c r="R16" s="10">
        <v>44</v>
      </c>
      <c r="S16" s="152">
        <f t="shared" si="0"/>
        <v>2.7027027027026973E-2</v>
      </c>
      <c r="T16" s="128">
        <v>36</v>
      </c>
      <c r="U16" s="10">
        <v>31</v>
      </c>
      <c r="V16" s="10">
        <v>43</v>
      </c>
      <c r="W16" s="136"/>
      <c r="X16" s="128">
        <v>35</v>
      </c>
      <c r="Y16" s="10">
        <v>30</v>
      </c>
      <c r="Z16" s="10">
        <v>42</v>
      </c>
      <c r="AA16" s="136"/>
      <c r="AB16" s="128">
        <v>34</v>
      </c>
      <c r="AC16" s="10">
        <v>29</v>
      </c>
      <c r="AD16" s="10">
        <v>41</v>
      </c>
      <c r="AE16" s="136"/>
      <c r="AG16" s="98" t="s">
        <v>90</v>
      </c>
      <c r="AI16" s="20">
        <v>1</v>
      </c>
      <c r="AJ16" s="74" t="s">
        <v>21</v>
      </c>
      <c r="AK16" s="75" t="s">
        <v>42</v>
      </c>
      <c r="AL16" s="75">
        <v>34</v>
      </c>
      <c r="AM16" s="75" t="s">
        <v>8</v>
      </c>
      <c r="AN16" s="75">
        <v>1</v>
      </c>
      <c r="AO16" s="76" t="s">
        <v>64</v>
      </c>
      <c r="AP16" s="77">
        <v>42736</v>
      </c>
      <c r="AQ16" s="77">
        <v>43100</v>
      </c>
      <c r="AR16" s="78">
        <v>29</v>
      </c>
      <c r="AS16" s="78">
        <v>41</v>
      </c>
      <c r="AT16" s="78">
        <v>136</v>
      </c>
      <c r="AU16" s="78">
        <v>838</v>
      </c>
      <c r="AV16" s="79">
        <v>10064</v>
      </c>
      <c r="AW16" s="136"/>
      <c r="AX16" s="10">
        <v>33</v>
      </c>
    </row>
    <row r="17" spans="1:51">
      <c r="A17" s="98" t="s">
        <v>90</v>
      </c>
      <c r="C17" s="20">
        <v>1</v>
      </c>
      <c r="D17" s="146" t="s">
        <v>22</v>
      </c>
      <c r="E17" s="75" t="s">
        <v>42</v>
      </c>
      <c r="F17" s="131">
        <f t="shared" si="1"/>
        <v>38</v>
      </c>
      <c r="G17" s="75" t="s">
        <v>8</v>
      </c>
      <c r="H17" s="75">
        <v>1</v>
      </c>
      <c r="I17" s="76" t="s">
        <v>64</v>
      </c>
      <c r="J17" s="66">
        <v>44197</v>
      </c>
      <c r="K17" s="66">
        <v>44561</v>
      </c>
      <c r="L17" s="133">
        <f t="shared" si="2"/>
        <v>33</v>
      </c>
      <c r="M17" s="133">
        <f t="shared" si="3"/>
        <v>45</v>
      </c>
      <c r="N17" s="156">
        <f t="shared" si="4"/>
        <v>166</v>
      </c>
      <c r="O17" s="136"/>
      <c r="P17" s="128">
        <v>37</v>
      </c>
      <c r="Q17" s="10">
        <v>32</v>
      </c>
      <c r="R17" s="10">
        <v>44</v>
      </c>
      <c r="S17" s="152">
        <f t="shared" si="0"/>
        <v>2.7027027027026973E-2</v>
      </c>
      <c r="T17" s="128">
        <v>36</v>
      </c>
      <c r="U17" s="10">
        <v>31</v>
      </c>
      <c r="V17" s="10">
        <v>43</v>
      </c>
      <c r="W17" s="136"/>
      <c r="X17" s="128">
        <v>35</v>
      </c>
      <c r="Y17" s="10">
        <v>30</v>
      </c>
      <c r="Z17" s="10">
        <v>42</v>
      </c>
      <c r="AA17" s="136"/>
      <c r="AB17" s="128">
        <v>34</v>
      </c>
      <c r="AC17" s="10">
        <v>29</v>
      </c>
      <c r="AD17" s="10">
        <v>41</v>
      </c>
      <c r="AE17" s="136"/>
      <c r="AG17" s="98" t="s">
        <v>90</v>
      </c>
      <c r="AI17" s="20">
        <v>1</v>
      </c>
      <c r="AJ17" s="74" t="s">
        <v>22</v>
      </c>
      <c r="AK17" s="75" t="s">
        <v>42</v>
      </c>
      <c r="AL17" s="75">
        <v>34</v>
      </c>
      <c r="AM17" s="75" t="s">
        <v>8</v>
      </c>
      <c r="AN17" s="75">
        <v>1</v>
      </c>
      <c r="AO17" s="76" t="s">
        <v>64</v>
      </c>
      <c r="AP17" s="77">
        <v>42736</v>
      </c>
      <c r="AQ17" s="77">
        <v>43100</v>
      </c>
      <c r="AR17" s="78">
        <v>29</v>
      </c>
      <c r="AS17" s="78">
        <v>41</v>
      </c>
      <c r="AT17" s="78">
        <v>136</v>
      </c>
      <c r="AU17" s="78">
        <v>838</v>
      </c>
      <c r="AV17" s="79">
        <v>10064</v>
      </c>
      <c r="AW17" s="136"/>
      <c r="AX17" s="10">
        <v>33</v>
      </c>
    </row>
    <row r="18" spans="1:51" s="54" customFormat="1">
      <c r="A18" s="147" t="s">
        <v>126</v>
      </c>
      <c r="C18" s="55">
        <v>2</v>
      </c>
      <c r="D18" s="150" t="s">
        <v>128</v>
      </c>
      <c r="E18" s="19"/>
      <c r="F18" s="131">
        <f>IF(ISNUMBER(P18),ROUND(P18*1+P18*$Q$1,0),"")</f>
        <v>46</v>
      </c>
      <c r="G18" s="148" t="s">
        <v>8</v>
      </c>
      <c r="H18" s="19">
        <v>1</v>
      </c>
      <c r="I18" s="148" t="s">
        <v>64</v>
      </c>
      <c r="J18" s="66">
        <v>44197</v>
      </c>
      <c r="K18" s="66">
        <v>44561</v>
      </c>
      <c r="L18" s="134">
        <f t="shared" si="2"/>
        <v>40</v>
      </c>
      <c r="M18" s="134">
        <f t="shared" si="3"/>
        <v>54</v>
      </c>
      <c r="N18" s="157">
        <f t="shared" si="4"/>
        <v>201</v>
      </c>
      <c r="O18" s="149"/>
      <c r="P18" s="116">
        <v>45</v>
      </c>
      <c r="Q18" s="54">
        <v>39</v>
      </c>
      <c r="R18" s="54">
        <v>53</v>
      </c>
      <c r="S18" s="152">
        <f t="shared" si="0"/>
        <v>2.2222222222222143E-2</v>
      </c>
      <c r="T18" s="116"/>
      <c r="W18" s="149"/>
      <c r="X18" s="116"/>
      <c r="AA18" s="149"/>
      <c r="AB18" s="116"/>
      <c r="AE18" s="149"/>
      <c r="AG18" s="101"/>
      <c r="AI18" s="55"/>
      <c r="AJ18" s="18"/>
      <c r="AK18" s="19"/>
      <c r="AL18" s="19"/>
      <c r="AM18" s="19"/>
      <c r="AN18" s="19"/>
      <c r="AO18" s="87"/>
      <c r="AP18" s="88"/>
      <c r="AQ18" s="88"/>
      <c r="AR18" s="89"/>
      <c r="AS18" s="89"/>
      <c r="AT18" s="89"/>
      <c r="AU18" s="89"/>
      <c r="AV18" s="90"/>
      <c r="AW18" s="149"/>
    </row>
    <row r="19" spans="1:51" s="54" customFormat="1">
      <c r="A19" s="147" t="s">
        <v>126</v>
      </c>
      <c r="C19" s="55">
        <v>2</v>
      </c>
      <c r="D19" s="150" t="s">
        <v>129</v>
      </c>
      <c r="E19" s="19"/>
      <c r="F19" s="131">
        <f t="shared" si="1"/>
        <v>46</v>
      </c>
      <c r="G19" s="148" t="s">
        <v>8</v>
      </c>
      <c r="H19" s="19">
        <v>1</v>
      </c>
      <c r="I19" s="148" t="s">
        <v>64</v>
      </c>
      <c r="J19" s="66">
        <v>44197</v>
      </c>
      <c r="K19" s="66">
        <v>44561</v>
      </c>
      <c r="L19" s="134">
        <f t="shared" si="2"/>
        <v>40</v>
      </c>
      <c r="M19" s="134">
        <f t="shared" si="3"/>
        <v>54</v>
      </c>
      <c r="N19" s="157">
        <f t="shared" si="4"/>
        <v>201</v>
      </c>
      <c r="O19" s="149"/>
      <c r="P19" s="116">
        <v>45</v>
      </c>
      <c r="Q19" s="54">
        <v>39</v>
      </c>
      <c r="R19" s="54">
        <v>53</v>
      </c>
      <c r="S19" s="152">
        <f t="shared" si="0"/>
        <v>2.2222222222222143E-2</v>
      </c>
      <c r="T19" s="116"/>
      <c r="W19" s="149"/>
      <c r="X19" s="116"/>
      <c r="AA19" s="149"/>
      <c r="AB19" s="116"/>
      <c r="AE19" s="149"/>
      <c r="AG19" s="101"/>
      <c r="AI19" s="55"/>
      <c r="AJ19" s="18"/>
      <c r="AK19" s="19"/>
      <c r="AL19" s="19"/>
      <c r="AM19" s="19"/>
      <c r="AN19" s="19"/>
      <c r="AO19" s="87"/>
      <c r="AP19" s="88"/>
      <c r="AQ19" s="88"/>
      <c r="AR19" s="89"/>
      <c r="AS19" s="89"/>
      <c r="AT19" s="89"/>
      <c r="AU19" s="89"/>
      <c r="AV19" s="90"/>
      <c r="AW19" s="149"/>
    </row>
    <row r="20" spans="1:51" s="54" customFormat="1">
      <c r="A20" s="147" t="s">
        <v>126</v>
      </c>
      <c r="C20" s="55">
        <v>2</v>
      </c>
      <c r="D20" s="150" t="s">
        <v>130</v>
      </c>
      <c r="E20" s="19"/>
      <c r="F20" s="131">
        <f t="shared" si="1"/>
        <v>46</v>
      </c>
      <c r="G20" s="148" t="s">
        <v>8</v>
      </c>
      <c r="H20" s="19">
        <v>1</v>
      </c>
      <c r="I20" s="148" t="s">
        <v>64</v>
      </c>
      <c r="J20" s="66">
        <v>44197</v>
      </c>
      <c r="K20" s="66">
        <v>44561</v>
      </c>
      <c r="L20" s="134">
        <f t="shared" si="2"/>
        <v>40</v>
      </c>
      <c r="M20" s="134">
        <f t="shared" si="3"/>
        <v>54</v>
      </c>
      <c r="N20" s="157">
        <f t="shared" si="4"/>
        <v>201</v>
      </c>
      <c r="O20" s="149"/>
      <c r="P20" s="116">
        <v>45</v>
      </c>
      <c r="Q20" s="54">
        <v>39</v>
      </c>
      <c r="R20" s="54">
        <v>53</v>
      </c>
      <c r="S20" s="152">
        <f t="shared" si="0"/>
        <v>2.2222222222222143E-2</v>
      </c>
      <c r="T20" s="116"/>
      <c r="W20" s="149"/>
      <c r="X20" s="116"/>
      <c r="AA20" s="149"/>
      <c r="AB20" s="116"/>
      <c r="AE20" s="149"/>
      <c r="AG20" s="101"/>
      <c r="AI20" s="55"/>
      <c r="AJ20" s="18"/>
      <c r="AK20" s="19"/>
      <c r="AL20" s="19"/>
      <c r="AM20" s="19"/>
      <c r="AN20" s="19"/>
      <c r="AO20" s="87"/>
      <c r="AP20" s="88"/>
      <c r="AQ20" s="88"/>
      <c r="AR20" s="89"/>
      <c r="AS20" s="89"/>
      <c r="AT20" s="89"/>
      <c r="AU20" s="89"/>
      <c r="AV20" s="90"/>
      <c r="AW20" s="149"/>
    </row>
    <row r="21" spans="1:51" s="54" customFormat="1">
      <c r="A21" s="147" t="s">
        <v>126</v>
      </c>
      <c r="C21" s="55">
        <v>2</v>
      </c>
      <c r="D21" s="150" t="s">
        <v>131</v>
      </c>
      <c r="E21" s="19"/>
      <c r="F21" s="131">
        <f t="shared" si="1"/>
        <v>46</v>
      </c>
      <c r="G21" s="148" t="s">
        <v>8</v>
      </c>
      <c r="H21" s="19">
        <v>1</v>
      </c>
      <c r="I21" s="148" t="s">
        <v>64</v>
      </c>
      <c r="J21" s="66">
        <v>44197</v>
      </c>
      <c r="K21" s="66">
        <v>44561</v>
      </c>
      <c r="L21" s="134">
        <f t="shared" si="2"/>
        <v>40</v>
      </c>
      <c r="M21" s="134">
        <f t="shared" si="3"/>
        <v>54</v>
      </c>
      <c r="N21" s="157">
        <f t="shared" si="4"/>
        <v>201</v>
      </c>
      <c r="O21" s="149"/>
      <c r="P21" s="116">
        <v>45</v>
      </c>
      <c r="Q21" s="54">
        <v>39</v>
      </c>
      <c r="R21" s="54">
        <v>53</v>
      </c>
      <c r="S21" s="152">
        <f t="shared" si="0"/>
        <v>2.2222222222222143E-2</v>
      </c>
      <c r="T21" s="116"/>
      <c r="W21" s="149"/>
      <c r="X21" s="116"/>
      <c r="AA21" s="149"/>
      <c r="AB21" s="116"/>
      <c r="AE21" s="149"/>
      <c r="AG21" s="101"/>
      <c r="AI21" s="55"/>
      <c r="AJ21" s="18"/>
      <c r="AK21" s="19"/>
      <c r="AL21" s="19"/>
      <c r="AM21" s="19"/>
      <c r="AN21" s="19"/>
      <c r="AO21" s="87"/>
      <c r="AP21" s="88"/>
      <c r="AQ21" s="88"/>
      <c r="AR21" s="89"/>
      <c r="AS21" s="89"/>
      <c r="AT21" s="89"/>
      <c r="AU21" s="89"/>
      <c r="AV21" s="90"/>
      <c r="AW21" s="149"/>
    </row>
    <row r="22" spans="1:51" s="54" customFormat="1">
      <c r="A22" s="147" t="s">
        <v>126</v>
      </c>
      <c r="C22" s="55">
        <v>2</v>
      </c>
      <c r="D22" s="150" t="s">
        <v>132</v>
      </c>
      <c r="E22" s="19"/>
      <c r="F22" s="131">
        <f t="shared" si="1"/>
        <v>46</v>
      </c>
      <c r="G22" s="148" t="s">
        <v>8</v>
      </c>
      <c r="H22" s="19">
        <v>1</v>
      </c>
      <c r="I22" s="148" t="s">
        <v>64</v>
      </c>
      <c r="J22" s="66">
        <v>44197</v>
      </c>
      <c r="K22" s="66">
        <v>44561</v>
      </c>
      <c r="L22" s="134">
        <f t="shared" si="2"/>
        <v>40</v>
      </c>
      <c r="M22" s="134">
        <f t="shared" si="3"/>
        <v>54</v>
      </c>
      <c r="N22" s="157">
        <f t="shared" si="4"/>
        <v>201</v>
      </c>
      <c r="O22" s="149"/>
      <c r="P22" s="116">
        <v>45</v>
      </c>
      <c r="Q22" s="54">
        <v>39</v>
      </c>
      <c r="R22" s="54">
        <v>53</v>
      </c>
      <c r="S22" s="152">
        <f t="shared" si="0"/>
        <v>2.2222222222222143E-2</v>
      </c>
      <c r="T22" s="116"/>
      <c r="W22" s="149"/>
      <c r="X22" s="116"/>
      <c r="AA22" s="149"/>
      <c r="AB22" s="116"/>
      <c r="AE22" s="149"/>
      <c r="AG22" s="101"/>
      <c r="AI22" s="55"/>
      <c r="AJ22" s="18"/>
      <c r="AK22" s="19"/>
      <c r="AL22" s="19"/>
      <c r="AM22" s="19"/>
      <c r="AN22" s="19"/>
      <c r="AO22" s="87"/>
      <c r="AP22" s="88"/>
      <c r="AQ22" s="88"/>
      <c r="AR22" s="89"/>
      <c r="AS22" s="89"/>
      <c r="AT22" s="89"/>
      <c r="AU22" s="89"/>
      <c r="AV22" s="90"/>
      <c r="AW22" s="149"/>
    </row>
    <row r="23" spans="1:51" s="54" customFormat="1">
      <c r="A23" s="147" t="s">
        <v>126</v>
      </c>
      <c r="C23" s="55">
        <v>2</v>
      </c>
      <c r="D23" s="150" t="s">
        <v>133</v>
      </c>
      <c r="E23" s="19"/>
      <c r="F23" s="131">
        <f t="shared" si="1"/>
        <v>46</v>
      </c>
      <c r="G23" s="148" t="s">
        <v>8</v>
      </c>
      <c r="H23" s="19">
        <v>1</v>
      </c>
      <c r="I23" s="148" t="s">
        <v>64</v>
      </c>
      <c r="J23" s="66">
        <v>44197</v>
      </c>
      <c r="K23" s="66">
        <v>44561</v>
      </c>
      <c r="L23" s="134">
        <f t="shared" si="2"/>
        <v>40</v>
      </c>
      <c r="M23" s="134">
        <f t="shared" si="3"/>
        <v>54</v>
      </c>
      <c r="N23" s="157">
        <f t="shared" si="4"/>
        <v>201</v>
      </c>
      <c r="O23" s="149"/>
      <c r="P23" s="116">
        <v>45</v>
      </c>
      <c r="Q23" s="54">
        <v>39</v>
      </c>
      <c r="R23" s="54">
        <v>53</v>
      </c>
      <c r="S23" s="152">
        <f t="shared" si="0"/>
        <v>2.2222222222222143E-2</v>
      </c>
      <c r="T23" s="116"/>
      <c r="W23" s="149"/>
      <c r="X23" s="116"/>
      <c r="AA23" s="149"/>
      <c r="AB23" s="116"/>
      <c r="AE23" s="149"/>
      <c r="AG23" s="101"/>
      <c r="AI23" s="55"/>
      <c r="AJ23" s="18"/>
      <c r="AK23" s="19"/>
      <c r="AL23" s="19"/>
      <c r="AM23" s="19"/>
      <c r="AN23" s="19"/>
      <c r="AO23" s="87"/>
      <c r="AP23" s="88"/>
      <c r="AQ23" s="88"/>
      <c r="AR23" s="89"/>
      <c r="AS23" s="89"/>
      <c r="AT23" s="89"/>
      <c r="AU23" s="89"/>
      <c r="AV23" s="90"/>
      <c r="AW23" s="149"/>
    </row>
    <row r="24" spans="1:51" s="54" customFormat="1">
      <c r="A24" s="101" t="s">
        <v>87</v>
      </c>
      <c r="C24" s="55" t="s">
        <v>5</v>
      </c>
      <c r="D24" s="18" t="s">
        <v>30</v>
      </c>
      <c r="E24" s="19" t="s">
        <v>42</v>
      </c>
      <c r="F24" s="131">
        <f t="shared" si="1"/>
        <v>0</v>
      </c>
      <c r="G24" s="19" t="s">
        <v>8</v>
      </c>
      <c r="H24" s="19">
        <v>1</v>
      </c>
      <c r="I24" s="87" t="s">
        <v>64</v>
      </c>
      <c r="J24" s="66">
        <v>44197</v>
      </c>
      <c r="K24" s="66">
        <v>44561</v>
      </c>
      <c r="L24" s="134">
        <f t="shared" si="2"/>
        <v>0</v>
      </c>
      <c r="M24" s="134">
        <f t="shared" si="3"/>
        <v>0</v>
      </c>
      <c r="N24" s="157">
        <f t="shared" si="4"/>
        <v>0</v>
      </c>
      <c r="O24" s="149"/>
      <c r="P24" s="116">
        <v>0</v>
      </c>
      <c r="Q24" s="54">
        <v>0</v>
      </c>
      <c r="R24" s="54">
        <v>0</v>
      </c>
      <c r="S24" s="152" t="e">
        <f t="shared" si="0"/>
        <v>#DIV/0!</v>
      </c>
      <c r="T24" s="116">
        <v>0</v>
      </c>
      <c r="U24" s="54">
        <v>0</v>
      </c>
      <c r="V24" s="54">
        <v>0</v>
      </c>
      <c r="W24" s="149"/>
      <c r="X24" s="116">
        <v>0</v>
      </c>
      <c r="Y24" s="54">
        <v>0</v>
      </c>
      <c r="Z24" s="54">
        <v>0</v>
      </c>
      <c r="AA24" s="149"/>
      <c r="AB24" s="116">
        <v>0</v>
      </c>
      <c r="AC24" s="54">
        <v>0</v>
      </c>
      <c r="AD24" s="54">
        <v>0</v>
      </c>
      <c r="AE24" s="149"/>
      <c r="AG24" s="101" t="s">
        <v>87</v>
      </c>
      <c r="AI24" s="55" t="s">
        <v>5</v>
      </c>
      <c r="AJ24" s="18" t="s">
        <v>30</v>
      </c>
      <c r="AK24" s="19" t="s">
        <v>42</v>
      </c>
      <c r="AL24" s="19">
        <v>0</v>
      </c>
      <c r="AM24" s="19" t="s">
        <v>8</v>
      </c>
      <c r="AN24" s="19">
        <v>1</v>
      </c>
      <c r="AO24" s="87" t="s">
        <v>64</v>
      </c>
      <c r="AP24" s="88">
        <v>42736</v>
      </c>
      <c r="AQ24" s="88">
        <v>43100</v>
      </c>
      <c r="AR24" s="89">
        <v>0</v>
      </c>
      <c r="AS24" s="89">
        <v>0</v>
      </c>
      <c r="AT24" s="89">
        <v>0</v>
      </c>
      <c r="AU24" s="89">
        <v>0</v>
      </c>
      <c r="AV24" s="90">
        <v>0</v>
      </c>
      <c r="AW24" s="149"/>
      <c r="AX24" s="54">
        <v>0</v>
      </c>
    </row>
    <row r="25" spans="1:51">
      <c r="A25" s="100" t="s">
        <v>88</v>
      </c>
      <c r="B25" s="15"/>
      <c r="C25" s="21" t="s">
        <v>4</v>
      </c>
      <c r="D25" s="80" t="s">
        <v>29</v>
      </c>
      <c r="E25" s="81" t="s">
        <v>42</v>
      </c>
      <c r="F25" s="132">
        <f t="shared" si="1"/>
        <v>0</v>
      </c>
      <c r="G25" s="81" t="s">
        <v>8</v>
      </c>
      <c r="H25" s="81">
        <v>1</v>
      </c>
      <c r="I25" s="82" t="s">
        <v>64</v>
      </c>
      <c r="J25" s="66">
        <v>44197</v>
      </c>
      <c r="K25" s="66">
        <v>44561</v>
      </c>
      <c r="L25" s="132">
        <f t="shared" si="2"/>
        <v>0</v>
      </c>
      <c r="M25" s="132">
        <f t="shared" si="3"/>
        <v>0</v>
      </c>
      <c r="N25" s="155">
        <f t="shared" si="4"/>
        <v>0</v>
      </c>
      <c r="O25" s="136"/>
      <c r="P25" s="128">
        <v>0</v>
      </c>
      <c r="Q25" s="10">
        <v>0</v>
      </c>
      <c r="R25" s="10">
        <v>0</v>
      </c>
      <c r="S25" s="152" t="e">
        <f t="shared" si="0"/>
        <v>#DIV/0!</v>
      </c>
      <c r="T25" s="128">
        <v>0</v>
      </c>
      <c r="U25" s="10">
        <v>0</v>
      </c>
      <c r="V25" s="10">
        <v>0</v>
      </c>
      <c r="W25" s="136"/>
      <c r="X25" s="128">
        <v>0</v>
      </c>
      <c r="Y25" s="10">
        <v>0</v>
      </c>
      <c r="Z25" s="10">
        <v>0</v>
      </c>
      <c r="AA25" s="136"/>
      <c r="AB25" s="128">
        <v>0</v>
      </c>
      <c r="AC25" s="10">
        <v>0</v>
      </c>
      <c r="AD25" s="10">
        <v>0</v>
      </c>
      <c r="AE25" s="136"/>
      <c r="AG25" s="100" t="s">
        <v>88</v>
      </c>
      <c r="AH25" s="15"/>
      <c r="AI25" s="21" t="s">
        <v>4</v>
      </c>
      <c r="AJ25" s="80" t="s">
        <v>29</v>
      </c>
      <c r="AK25" s="81" t="s">
        <v>42</v>
      </c>
      <c r="AL25" s="81">
        <v>0</v>
      </c>
      <c r="AM25" s="81" t="s">
        <v>8</v>
      </c>
      <c r="AN25" s="81">
        <v>1</v>
      </c>
      <c r="AO25" s="82" t="s">
        <v>64</v>
      </c>
      <c r="AP25" s="83">
        <v>42736</v>
      </c>
      <c r="AQ25" s="83">
        <v>43100</v>
      </c>
      <c r="AR25" s="84">
        <v>0</v>
      </c>
      <c r="AS25" s="84">
        <v>0</v>
      </c>
      <c r="AT25" s="84">
        <v>0</v>
      </c>
      <c r="AU25" s="84">
        <v>0</v>
      </c>
      <c r="AV25" s="85">
        <v>0</v>
      </c>
      <c r="AW25" s="136"/>
      <c r="AX25" s="10">
        <v>0</v>
      </c>
    </row>
    <row r="26" spans="1:51">
      <c r="A26" s="100" t="s">
        <v>89</v>
      </c>
      <c r="B26" s="15"/>
      <c r="C26" s="21" t="s">
        <v>3</v>
      </c>
      <c r="D26" s="80" t="s">
        <v>28</v>
      </c>
      <c r="E26" s="81" t="s">
        <v>42</v>
      </c>
      <c r="F26" s="132">
        <f t="shared" si="1"/>
        <v>0</v>
      </c>
      <c r="G26" s="81" t="s">
        <v>8</v>
      </c>
      <c r="H26" s="81">
        <v>1</v>
      </c>
      <c r="I26" s="82" t="s">
        <v>64</v>
      </c>
      <c r="J26" s="66">
        <v>44197</v>
      </c>
      <c r="K26" s="66">
        <v>44561</v>
      </c>
      <c r="L26" s="132">
        <f t="shared" si="2"/>
        <v>0</v>
      </c>
      <c r="M26" s="132">
        <f t="shared" si="3"/>
        <v>0</v>
      </c>
      <c r="N26" s="155">
        <f t="shared" si="4"/>
        <v>0</v>
      </c>
      <c r="O26" s="136"/>
      <c r="P26" s="128">
        <v>0</v>
      </c>
      <c r="Q26" s="10">
        <v>0</v>
      </c>
      <c r="R26" s="10">
        <v>0</v>
      </c>
      <c r="S26" s="152" t="e">
        <f t="shared" si="0"/>
        <v>#DIV/0!</v>
      </c>
      <c r="T26" s="128">
        <v>0</v>
      </c>
      <c r="U26" s="10">
        <v>0</v>
      </c>
      <c r="V26" s="10">
        <v>0</v>
      </c>
      <c r="W26" s="136"/>
      <c r="X26" s="128">
        <v>0</v>
      </c>
      <c r="Y26" s="10">
        <v>0</v>
      </c>
      <c r="Z26" s="10">
        <v>0</v>
      </c>
      <c r="AA26" s="136"/>
      <c r="AB26" s="128">
        <v>0</v>
      </c>
      <c r="AC26" s="10">
        <v>0</v>
      </c>
      <c r="AD26" s="10">
        <v>0</v>
      </c>
      <c r="AE26" s="136"/>
      <c r="AG26" s="100" t="s">
        <v>89</v>
      </c>
      <c r="AH26" s="15"/>
      <c r="AI26" s="21" t="s">
        <v>3</v>
      </c>
      <c r="AJ26" s="80" t="s">
        <v>28</v>
      </c>
      <c r="AK26" s="81" t="s">
        <v>42</v>
      </c>
      <c r="AL26" s="81">
        <v>0</v>
      </c>
      <c r="AM26" s="81" t="s">
        <v>8</v>
      </c>
      <c r="AN26" s="81">
        <v>1</v>
      </c>
      <c r="AO26" s="82" t="s">
        <v>64</v>
      </c>
      <c r="AP26" s="83">
        <v>42736</v>
      </c>
      <c r="AQ26" s="83">
        <v>43100</v>
      </c>
      <c r="AR26" s="84">
        <v>0</v>
      </c>
      <c r="AS26" s="84">
        <v>0</v>
      </c>
      <c r="AT26" s="84">
        <v>0</v>
      </c>
      <c r="AU26" s="84">
        <v>0</v>
      </c>
      <c r="AV26" s="85">
        <v>0</v>
      </c>
      <c r="AW26" s="136"/>
      <c r="AX26" s="10">
        <v>0</v>
      </c>
    </row>
    <row r="27" spans="1:51" s="54" customFormat="1">
      <c r="A27" s="101" t="s">
        <v>91</v>
      </c>
      <c r="C27" s="55">
        <v>4</v>
      </c>
      <c r="D27" s="86" t="s">
        <v>31</v>
      </c>
      <c r="E27" s="19" t="s">
        <v>42</v>
      </c>
      <c r="F27" s="131">
        <f t="shared" si="1"/>
        <v>90</v>
      </c>
      <c r="G27" s="19" t="s">
        <v>8</v>
      </c>
      <c r="H27" s="19">
        <v>1</v>
      </c>
      <c r="I27" s="87" t="s">
        <v>64</v>
      </c>
      <c r="J27" s="66">
        <v>44197</v>
      </c>
      <c r="K27" s="66">
        <v>44561</v>
      </c>
      <c r="L27" s="134">
        <f t="shared" si="2"/>
        <v>76</v>
      </c>
      <c r="M27" s="134">
        <f t="shared" si="3"/>
        <v>108</v>
      </c>
      <c r="N27" s="157">
        <f t="shared" si="4"/>
        <v>394</v>
      </c>
      <c r="O27" s="136"/>
      <c r="P27" s="116">
        <v>88</v>
      </c>
      <c r="Q27" s="54">
        <v>74</v>
      </c>
      <c r="R27" s="54">
        <v>105</v>
      </c>
      <c r="S27" s="152">
        <f t="shared" si="0"/>
        <v>2.2727272727272707E-2</v>
      </c>
      <c r="T27" s="116">
        <v>86</v>
      </c>
      <c r="U27" s="54">
        <v>72</v>
      </c>
      <c r="V27" s="54">
        <v>102</v>
      </c>
      <c r="W27" s="136"/>
      <c r="X27" s="116">
        <v>84</v>
      </c>
      <c r="Y27" s="54">
        <v>71</v>
      </c>
      <c r="Z27" s="54">
        <v>100</v>
      </c>
      <c r="AA27" s="136"/>
      <c r="AB27" s="116">
        <v>82</v>
      </c>
      <c r="AC27" s="54">
        <v>70</v>
      </c>
      <c r="AD27" s="54">
        <v>98</v>
      </c>
      <c r="AE27" s="136"/>
      <c r="AG27" s="101" t="s">
        <v>91</v>
      </c>
      <c r="AI27" s="55">
        <v>4</v>
      </c>
      <c r="AJ27" s="86" t="s">
        <v>31</v>
      </c>
      <c r="AK27" s="19" t="s">
        <v>42</v>
      </c>
      <c r="AL27" s="19">
        <v>82</v>
      </c>
      <c r="AM27" s="19" t="s">
        <v>8</v>
      </c>
      <c r="AN27" s="19">
        <v>1</v>
      </c>
      <c r="AO27" s="87" t="s">
        <v>64</v>
      </c>
      <c r="AP27" s="88">
        <v>42736</v>
      </c>
      <c r="AQ27" s="88">
        <v>43100</v>
      </c>
      <c r="AR27" s="89">
        <v>70</v>
      </c>
      <c r="AS27" s="89">
        <v>98</v>
      </c>
      <c r="AT27" s="89">
        <v>328</v>
      </c>
      <c r="AU27" s="89">
        <v>2022</v>
      </c>
      <c r="AV27" s="90">
        <v>24272</v>
      </c>
      <c r="AW27" s="136"/>
      <c r="AX27" s="56">
        <v>80</v>
      </c>
      <c r="AY27" s="54" t="s">
        <v>62</v>
      </c>
    </row>
    <row r="28" spans="1:51" s="54" customFormat="1">
      <c r="A28" s="1" t="s">
        <v>92</v>
      </c>
      <c r="B28" s="1"/>
      <c r="C28" s="55" t="s">
        <v>7</v>
      </c>
      <c r="D28" s="86" t="s">
        <v>32</v>
      </c>
      <c r="E28" s="19" t="s">
        <v>42</v>
      </c>
      <c r="F28" s="131">
        <f t="shared" si="1"/>
        <v>77</v>
      </c>
      <c r="G28" s="19" t="s">
        <v>8</v>
      </c>
      <c r="H28" s="19">
        <v>1</v>
      </c>
      <c r="I28" s="87" t="s">
        <v>64</v>
      </c>
      <c r="J28" s="66">
        <v>44197</v>
      </c>
      <c r="K28" s="66">
        <v>44561</v>
      </c>
      <c r="L28" s="134">
        <f t="shared" si="2"/>
        <v>66</v>
      </c>
      <c r="M28" s="134">
        <f t="shared" si="3"/>
        <v>93</v>
      </c>
      <c r="N28" s="157">
        <f t="shared" si="4"/>
        <v>337</v>
      </c>
      <c r="O28" s="136"/>
      <c r="P28" s="116">
        <v>75</v>
      </c>
      <c r="Q28" s="54">
        <v>64</v>
      </c>
      <c r="R28" s="54">
        <v>91</v>
      </c>
      <c r="S28" s="152">
        <f t="shared" si="0"/>
        <v>2.6666666666666616E-2</v>
      </c>
      <c r="T28" s="116">
        <v>73</v>
      </c>
      <c r="U28" s="54">
        <v>62</v>
      </c>
      <c r="V28" s="54">
        <v>89</v>
      </c>
      <c r="W28" s="136"/>
      <c r="X28" s="116">
        <v>72</v>
      </c>
      <c r="Y28" s="54">
        <v>61</v>
      </c>
      <c r="Z28" s="54">
        <v>87</v>
      </c>
      <c r="AA28" s="136"/>
      <c r="AB28" s="116">
        <v>71</v>
      </c>
      <c r="AC28" s="54">
        <v>60</v>
      </c>
      <c r="AD28" s="54">
        <v>85</v>
      </c>
      <c r="AE28" s="136"/>
      <c r="AG28" s="1" t="s">
        <v>92</v>
      </c>
      <c r="AH28" s="1"/>
      <c r="AI28" s="55" t="s">
        <v>7</v>
      </c>
      <c r="AJ28" s="86" t="s">
        <v>32</v>
      </c>
      <c r="AK28" s="19" t="s">
        <v>42</v>
      </c>
      <c r="AL28" s="19">
        <v>71</v>
      </c>
      <c r="AM28" s="19" t="s">
        <v>8</v>
      </c>
      <c r="AN28" s="19">
        <v>1</v>
      </c>
      <c r="AO28" s="87" t="s">
        <v>64</v>
      </c>
      <c r="AP28" s="88">
        <v>42736</v>
      </c>
      <c r="AQ28" s="88">
        <v>43100</v>
      </c>
      <c r="AR28" s="89">
        <v>60</v>
      </c>
      <c r="AS28" s="89">
        <v>85</v>
      </c>
      <c r="AT28" s="89">
        <v>284</v>
      </c>
      <c r="AU28" s="89">
        <v>1751</v>
      </c>
      <c r="AV28" s="90">
        <v>21016</v>
      </c>
      <c r="AW28" s="136"/>
      <c r="AX28" s="56">
        <v>70</v>
      </c>
      <c r="AY28" s="54" t="s">
        <v>62</v>
      </c>
    </row>
    <row r="29" spans="1:51" s="54" customFormat="1">
      <c r="A29" s="1" t="s">
        <v>95</v>
      </c>
      <c r="B29" s="1"/>
      <c r="C29" s="55" t="s">
        <v>9</v>
      </c>
      <c r="D29" s="86" t="s">
        <v>33</v>
      </c>
      <c r="E29" s="19" t="s">
        <v>42</v>
      </c>
      <c r="F29" s="131">
        <f t="shared" si="1"/>
        <v>102</v>
      </c>
      <c r="G29" s="19" t="s">
        <v>8</v>
      </c>
      <c r="H29" s="19">
        <v>1</v>
      </c>
      <c r="I29" s="87" t="s">
        <v>64</v>
      </c>
      <c r="J29" s="66">
        <v>44197</v>
      </c>
      <c r="K29" s="66">
        <v>44561</v>
      </c>
      <c r="L29" s="134">
        <f t="shared" si="2"/>
        <v>86</v>
      </c>
      <c r="M29" s="134">
        <f t="shared" si="3"/>
        <v>120</v>
      </c>
      <c r="N29" s="157">
        <f t="shared" si="4"/>
        <v>447</v>
      </c>
      <c r="O29" s="136"/>
      <c r="P29" s="116">
        <v>99</v>
      </c>
      <c r="Q29" s="54">
        <v>84</v>
      </c>
      <c r="R29" s="54">
        <v>117</v>
      </c>
      <c r="S29" s="152">
        <f t="shared" si="0"/>
        <v>3.0303030303030276E-2</v>
      </c>
      <c r="T29" s="116">
        <v>96</v>
      </c>
      <c r="U29" s="54">
        <v>82</v>
      </c>
      <c r="V29" s="54">
        <v>114</v>
      </c>
      <c r="W29" s="136"/>
      <c r="X29" s="116">
        <v>94</v>
      </c>
      <c r="Y29" s="54">
        <v>80</v>
      </c>
      <c r="Z29" s="54">
        <v>112</v>
      </c>
      <c r="AA29" s="136"/>
      <c r="AB29" s="116">
        <v>92</v>
      </c>
      <c r="AC29" s="54">
        <v>78</v>
      </c>
      <c r="AD29" s="54">
        <v>110</v>
      </c>
      <c r="AE29" s="136"/>
      <c r="AG29" s="1" t="s">
        <v>95</v>
      </c>
      <c r="AH29" s="1"/>
      <c r="AI29" s="55" t="s">
        <v>9</v>
      </c>
      <c r="AJ29" s="86" t="s">
        <v>33</v>
      </c>
      <c r="AK29" s="19" t="s">
        <v>42</v>
      </c>
      <c r="AL29" s="19">
        <v>92</v>
      </c>
      <c r="AM29" s="19" t="s">
        <v>8</v>
      </c>
      <c r="AN29" s="19">
        <v>1</v>
      </c>
      <c r="AO29" s="87" t="s">
        <v>64</v>
      </c>
      <c r="AP29" s="88">
        <v>42736</v>
      </c>
      <c r="AQ29" s="88">
        <v>43100</v>
      </c>
      <c r="AR29" s="89">
        <v>78</v>
      </c>
      <c r="AS29" s="89">
        <v>110</v>
      </c>
      <c r="AT29" s="89">
        <v>368</v>
      </c>
      <c r="AU29" s="89">
        <v>2269</v>
      </c>
      <c r="AV29" s="90">
        <v>27232</v>
      </c>
      <c r="AW29" s="136"/>
      <c r="AX29" s="56">
        <v>90</v>
      </c>
      <c r="AY29" s="54" t="s">
        <v>62</v>
      </c>
    </row>
    <row r="30" spans="1:51">
      <c r="A30" s="100" t="s">
        <v>93</v>
      </c>
      <c r="B30" s="15"/>
      <c r="C30" s="21">
        <v>0</v>
      </c>
      <c r="D30" s="80" t="s">
        <v>34</v>
      </c>
      <c r="E30" s="81" t="s">
        <v>42</v>
      </c>
      <c r="F30" s="132">
        <f t="shared" si="1"/>
        <v>0</v>
      </c>
      <c r="G30" s="81" t="s">
        <v>8</v>
      </c>
      <c r="H30" s="81">
        <v>1</v>
      </c>
      <c r="I30" s="82" t="s">
        <v>64</v>
      </c>
      <c r="J30" s="66">
        <v>44197</v>
      </c>
      <c r="K30" s="66">
        <v>44561</v>
      </c>
      <c r="L30" s="132">
        <f t="shared" si="2"/>
        <v>0</v>
      </c>
      <c r="M30" s="132">
        <f t="shared" si="3"/>
        <v>0</v>
      </c>
      <c r="N30" s="155">
        <f t="shared" si="4"/>
        <v>0</v>
      </c>
      <c r="O30" s="136"/>
      <c r="P30" s="128">
        <v>0</v>
      </c>
      <c r="Q30" s="10">
        <v>0</v>
      </c>
      <c r="R30" s="10">
        <v>0</v>
      </c>
      <c r="S30" s="152" t="e">
        <f t="shared" si="0"/>
        <v>#DIV/0!</v>
      </c>
      <c r="T30" s="128">
        <v>0</v>
      </c>
      <c r="U30" s="10">
        <v>0</v>
      </c>
      <c r="V30" s="10">
        <v>0</v>
      </c>
      <c r="W30" s="136"/>
      <c r="X30" s="128">
        <v>0</v>
      </c>
      <c r="Y30" s="10">
        <v>0</v>
      </c>
      <c r="Z30" s="10">
        <v>0</v>
      </c>
      <c r="AA30" s="136"/>
      <c r="AB30" s="128">
        <v>0</v>
      </c>
      <c r="AC30" s="10">
        <v>0</v>
      </c>
      <c r="AD30" s="10">
        <v>0</v>
      </c>
      <c r="AE30" s="136"/>
      <c r="AG30" s="100" t="s">
        <v>93</v>
      </c>
      <c r="AH30" s="15"/>
      <c r="AI30" s="21">
        <v>0</v>
      </c>
      <c r="AJ30" s="80" t="s">
        <v>34</v>
      </c>
      <c r="AK30" s="81" t="s">
        <v>42</v>
      </c>
      <c r="AL30" s="81">
        <v>0</v>
      </c>
      <c r="AM30" s="81" t="s">
        <v>8</v>
      </c>
      <c r="AN30" s="81">
        <v>1</v>
      </c>
      <c r="AO30" s="82" t="s">
        <v>64</v>
      </c>
      <c r="AP30" s="83">
        <v>42736</v>
      </c>
      <c r="AQ30" s="83">
        <v>43100</v>
      </c>
      <c r="AR30" s="84">
        <v>0</v>
      </c>
      <c r="AS30" s="84">
        <v>0</v>
      </c>
      <c r="AT30" s="84">
        <v>0</v>
      </c>
      <c r="AU30" s="84">
        <v>0</v>
      </c>
      <c r="AV30" s="85">
        <v>0</v>
      </c>
      <c r="AW30" s="136"/>
      <c r="AX30" s="10">
        <v>0</v>
      </c>
    </row>
    <row r="31" spans="1:51">
      <c r="A31" s="100" t="s">
        <v>94</v>
      </c>
      <c r="B31" s="57"/>
      <c r="C31" s="21" t="s">
        <v>1</v>
      </c>
      <c r="D31" s="80" t="s">
        <v>35</v>
      </c>
      <c r="E31" s="81" t="s">
        <v>42</v>
      </c>
      <c r="F31" s="132">
        <f t="shared" si="1"/>
        <v>24</v>
      </c>
      <c r="G31" s="81" t="s">
        <v>8</v>
      </c>
      <c r="H31" s="81">
        <v>1</v>
      </c>
      <c r="I31" s="82" t="s">
        <v>64</v>
      </c>
      <c r="J31" s="66">
        <v>44197</v>
      </c>
      <c r="K31" s="66">
        <v>44561</v>
      </c>
      <c r="L31" s="132">
        <f t="shared" si="2"/>
        <v>21</v>
      </c>
      <c r="M31" s="132">
        <f t="shared" si="3"/>
        <v>30</v>
      </c>
      <c r="N31" s="155">
        <f t="shared" si="4"/>
        <v>105</v>
      </c>
      <c r="O31" s="136"/>
      <c r="P31" s="128">
        <v>23</v>
      </c>
      <c r="Q31" s="10">
        <v>20</v>
      </c>
      <c r="R31" s="10">
        <v>29</v>
      </c>
      <c r="S31" s="152">
        <f t="shared" si="0"/>
        <v>4.3478260869565188E-2</v>
      </c>
      <c r="T31" s="128">
        <v>22</v>
      </c>
      <c r="U31" s="10">
        <v>19</v>
      </c>
      <c r="V31" s="10">
        <v>28</v>
      </c>
      <c r="W31" s="136"/>
      <c r="X31" s="128">
        <v>22</v>
      </c>
      <c r="Y31" s="10">
        <v>19</v>
      </c>
      <c r="Z31" s="10">
        <v>27</v>
      </c>
      <c r="AA31" s="136"/>
      <c r="AB31" s="128">
        <v>22</v>
      </c>
      <c r="AC31" s="10">
        <v>19</v>
      </c>
      <c r="AD31" s="10">
        <v>26</v>
      </c>
      <c r="AE31" s="136"/>
      <c r="AG31" s="100" t="s">
        <v>94</v>
      </c>
      <c r="AH31" s="57"/>
      <c r="AI31" s="21" t="s">
        <v>1</v>
      </c>
      <c r="AJ31" s="80" t="s">
        <v>35</v>
      </c>
      <c r="AK31" s="81" t="s">
        <v>42</v>
      </c>
      <c r="AL31" s="81">
        <v>22</v>
      </c>
      <c r="AM31" s="81" t="s">
        <v>8</v>
      </c>
      <c r="AN31" s="81">
        <v>1</v>
      </c>
      <c r="AO31" s="82" t="s">
        <v>64</v>
      </c>
      <c r="AP31" s="83">
        <v>42736</v>
      </c>
      <c r="AQ31" s="83">
        <v>43100</v>
      </c>
      <c r="AR31" s="84">
        <v>19</v>
      </c>
      <c r="AS31" s="84">
        <v>26</v>
      </c>
      <c r="AT31" s="84">
        <v>88</v>
      </c>
      <c r="AU31" s="84">
        <v>543</v>
      </c>
      <c r="AV31" s="85">
        <v>6512</v>
      </c>
      <c r="AW31" s="136"/>
      <c r="AX31" s="10">
        <v>22</v>
      </c>
    </row>
    <row r="32" spans="1:51">
      <c r="A32" s="58" t="s">
        <v>50</v>
      </c>
      <c r="B32" s="58"/>
      <c r="C32" s="21" t="s">
        <v>9</v>
      </c>
      <c r="D32" s="80" t="s">
        <v>37</v>
      </c>
      <c r="E32" s="81" t="s">
        <v>42</v>
      </c>
      <c r="F32" s="132">
        <f t="shared" si="1"/>
        <v>32</v>
      </c>
      <c r="G32" s="81" t="s">
        <v>8</v>
      </c>
      <c r="H32" s="81">
        <v>1</v>
      </c>
      <c r="I32" s="82" t="s">
        <v>64</v>
      </c>
      <c r="J32" s="66">
        <v>44197</v>
      </c>
      <c r="K32" s="66">
        <v>44561</v>
      </c>
      <c r="L32" s="132">
        <f t="shared" si="2"/>
        <v>26</v>
      </c>
      <c r="M32" s="132">
        <f t="shared" si="3"/>
        <v>38</v>
      </c>
      <c r="N32" s="155">
        <f t="shared" si="4"/>
        <v>140</v>
      </c>
      <c r="O32" s="136"/>
      <c r="P32" s="128">
        <v>31</v>
      </c>
      <c r="Q32" s="10">
        <v>25</v>
      </c>
      <c r="R32" s="10">
        <v>37</v>
      </c>
      <c r="S32" s="152">
        <f t="shared" si="0"/>
        <v>3.2258064516129004E-2</v>
      </c>
      <c r="T32" s="128">
        <v>30</v>
      </c>
      <c r="U32" s="10">
        <v>24</v>
      </c>
      <c r="V32" s="10">
        <v>36</v>
      </c>
      <c r="W32" s="136"/>
      <c r="X32" s="128">
        <v>29</v>
      </c>
      <c r="Y32" s="10">
        <v>24</v>
      </c>
      <c r="Z32" s="10">
        <v>35</v>
      </c>
      <c r="AA32" s="136"/>
      <c r="AB32" s="128">
        <v>28</v>
      </c>
      <c r="AC32" s="10">
        <v>24</v>
      </c>
      <c r="AD32" s="10">
        <v>34</v>
      </c>
      <c r="AE32" s="136"/>
      <c r="AG32" s="58" t="s">
        <v>50</v>
      </c>
      <c r="AH32" s="58"/>
      <c r="AI32" s="21" t="s">
        <v>9</v>
      </c>
      <c r="AJ32" s="80" t="s">
        <v>37</v>
      </c>
      <c r="AK32" s="81" t="s">
        <v>42</v>
      </c>
      <c r="AL32" s="81">
        <v>28</v>
      </c>
      <c r="AM32" s="81" t="s">
        <v>8</v>
      </c>
      <c r="AN32" s="81">
        <v>1</v>
      </c>
      <c r="AO32" s="82" t="s">
        <v>64</v>
      </c>
      <c r="AP32" s="83">
        <v>42736</v>
      </c>
      <c r="AQ32" s="83">
        <v>43100</v>
      </c>
      <c r="AR32" s="84">
        <v>24</v>
      </c>
      <c r="AS32" s="84">
        <v>34</v>
      </c>
      <c r="AT32" s="84">
        <v>112</v>
      </c>
      <c r="AU32" s="84">
        <v>690</v>
      </c>
      <c r="AV32" s="85">
        <v>8288</v>
      </c>
      <c r="AW32" s="136"/>
      <c r="AX32" s="10">
        <v>27</v>
      </c>
    </row>
    <row r="33" spans="1:50">
      <c r="A33" s="100" t="s">
        <v>96</v>
      </c>
      <c r="B33" s="15"/>
      <c r="C33" s="21" t="s">
        <v>2</v>
      </c>
      <c r="D33" s="80" t="s">
        <v>36</v>
      </c>
      <c r="E33" s="81" t="s">
        <v>42</v>
      </c>
      <c r="F33" s="132">
        <f t="shared" si="1"/>
        <v>6</v>
      </c>
      <c r="G33" s="81" t="s">
        <v>8</v>
      </c>
      <c r="H33" s="81">
        <v>1</v>
      </c>
      <c r="I33" s="82" t="s">
        <v>64</v>
      </c>
      <c r="J33" s="66">
        <v>44197</v>
      </c>
      <c r="K33" s="66">
        <v>44561</v>
      </c>
      <c r="L33" s="132">
        <f t="shared" si="2"/>
        <v>5</v>
      </c>
      <c r="M33" s="132">
        <f t="shared" si="3"/>
        <v>7</v>
      </c>
      <c r="N33" s="155">
        <f t="shared" si="4"/>
        <v>26</v>
      </c>
      <c r="O33" s="136"/>
      <c r="P33" s="128">
        <v>6</v>
      </c>
      <c r="Q33" s="10">
        <v>5</v>
      </c>
      <c r="R33" s="10">
        <v>7</v>
      </c>
      <c r="S33" s="152">
        <f t="shared" si="0"/>
        <v>0</v>
      </c>
      <c r="T33" s="128">
        <v>6</v>
      </c>
      <c r="U33" s="10">
        <v>5</v>
      </c>
      <c r="V33" s="10">
        <v>7</v>
      </c>
      <c r="W33" s="136"/>
      <c r="X33" s="128">
        <v>6</v>
      </c>
      <c r="Y33" s="10">
        <v>5</v>
      </c>
      <c r="Z33" s="10">
        <v>7</v>
      </c>
      <c r="AA33" s="136"/>
      <c r="AB33" s="128">
        <v>6</v>
      </c>
      <c r="AC33" s="10">
        <v>5</v>
      </c>
      <c r="AD33" s="10">
        <v>7</v>
      </c>
      <c r="AE33" s="136"/>
      <c r="AG33" s="100" t="s">
        <v>96</v>
      </c>
      <c r="AH33" s="15"/>
      <c r="AI33" s="21" t="s">
        <v>2</v>
      </c>
      <c r="AJ33" s="80" t="s">
        <v>36</v>
      </c>
      <c r="AK33" s="81" t="s">
        <v>42</v>
      </c>
      <c r="AL33" s="81">
        <v>6</v>
      </c>
      <c r="AM33" s="81" t="s">
        <v>8</v>
      </c>
      <c r="AN33" s="81">
        <v>1</v>
      </c>
      <c r="AO33" s="82" t="s">
        <v>64</v>
      </c>
      <c r="AP33" s="83">
        <v>42736</v>
      </c>
      <c r="AQ33" s="83">
        <v>43100</v>
      </c>
      <c r="AR33" s="84">
        <v>5</v>
      </c>
      <c r="AS33" s="84">
        <v>7</v>
      </c>
      <c r="AT33" s="84">
        <v>24</v>
      </c>
      <c r="AU33" s="84">
        <v>148</v>
      </c>
      <c r="AV33" s="85">
        <v>1776</v>
      </c>
      <c r="AW33" s="136"/>
      <c r="AX33" s="10">
        <v>6</v>
      </c>
    </row>
    <row r="34" spans="1:50">
      <c r="A34" s="144" t="s">
        <v>125</v>
      </c>
      <c r="B34"/>
      <c r="C34" s="20">
        <v>2</v>
      </c>
      <c r="D34" s="151" t="s">
        <v>134</v>
      </c>
      <c r="E34" s="75"/>
      <c r="F34" s="131">
        <f t="shared" si="1"/>
        <v>63</v>
      </c>
      <c r="G34" s="75" t="s">
        <v>8</v>
      </c>
      <c r="H34" s="75">
        <v>1</v>
      </c>
      <c r="I34" s="76" t="s">
        <v>64</v>
      </c>
      <c r="J34" s="66">
        <v>44197</v>
      </c>
      <c r="K34" s="66">
        <v>44561</v>
      </c>
      <c r="L34" s="133">
        <f t="shared" si="2"/>
        <v>52</v>
      </c>
      <c r="M34" s="133">
        <f t="shared" si="3"/>
        <v>74</v>
      </c>
      <c r="N34" s="156">
        <f t="shared" si="4"/>
        <v>276</v>
      </c>
      <c r="O34" s="136"/>
      <c r="P34" s="128">
        <v>61</v>
      </c>
      <c r="Q34" s="10">
        <v>51</v>
      </c>
      <c r="R34" s="10">
        <v>72</v>
      </c>
      <c r="S34" s="152">
        <f t="shared" si="0"/>
        <v>3.2786885245901676E-2</v>
      </c>
      <c r="T34" s="128">
        <v>59</v>
      </c>
      <c r="U34" s="10">
        <v>50</v>
      </c>
      <c r="V34" s="10">
        <v>70</v>
      </c>
      <c r="W34" s="136"/>
      <c r="X34" s="128">
        <v>58</v>
      </c>
      <c r="Y34" s="10">
        <v>49</v>
      </c>
      <c r="Z34" s="10">
        <v>69</v>
      </c>
      <c r="AA34" s="136"/>
      <c r="AB34" s="128">
        <v>57</v>
      </c>
      <c r="AC34" s="10">
        <v>48</v>
      </c>
      <c r="AD34" s="10">
        <v>68</v>
      </c>
      <c r="AE34" s="136"/>
      <c r="AG34" t="s">
        <v>97</v>
      </c>
      <c r="AH34"/>
      <c r="AI34" s="20">
        <v>1</v>
      </c>
      <c r="AJ34" s="74" t="s">
        <v>38</v>
      </c>
      <c r="AK34" s="75" t="s">
        <v>42</v>
      </c>
      <c r="AL34" s="75">
        <v>57</v>
      </c>
      <c r="AM34" s="75" t="s">
        <v>8</v>
      </c>
      <c r="AN34" s="75">
        <v>1</v>
      </c>
      <c r="AO34" s="76" t="s">
        <v>64</v>
      </c>
      <c r="AP34" s="77">
        <v>42736</v>
      </c>
      <c r="AQ34" s="77">
        <v>43100</v>
      </c>
      <c r="AR34" s="78">
        <v>48</v>
      </c>
      <c r="AS34" s="78">
        <v>68</v>
      </c>
      <c r="AT34" s="78">
        <v>228</v>
      </c>
      <c r="AU34" s="78">
        <v>1406</v>
      </c>
      <c r="AV34" s="79">
        <v>16872</v>
      </c>
      <c r="AW34" s="136"/>
      <c r="AX34" s="10">
        <v>56</v>
      </c>
    </row>
    <row r="35" spans="1:50">
      <c r="A35" t="s">
        <v>98</v>
      </c>
      <c r="B35"/>
      <c r="C35" s="20" t="s">
        <v>7</v>
      </c>
      <c r="D35" s="74" t="s">
        <v>41</v>
      </c>
      <c r="E35" s="75" t="s">
        <v>42</v>
      </c>
      <c r="F35" s="131">
        <f t="shared" si="1"/>
        <v>63</v>
      </c>
      <c r="G35" s="75" t="s">
        <v>8</v>
      </c>
      <c r="H35" s="75">
        <v>1</v>
      </c>
      <c r="I35" s="76" t="s">
        <v>64</v>
      </c>
      <c r="J35" s="66">
        <v>44197</v>
      </c>
      <c r="K35" s="66">
        <v>44561</v>
      </c>
      <c r="L35" s="133">
        <f t="shared" si="2"/>
        <v>52</v>
      </c>
      <c r="M35" s="133">
        <f t="shared" si="3"/>
        <v>74</v>
      </c>
      <c r="N35" s="156">
        <f t="shared" si="4"/>
        <v>276</v>
      </c>
      <c r="O35" s="136"/>
      <c r="P35" s="128">
        <v>61</v>
      </c>
      <c r="Q35" s="10">
        <v>51</v>
      </c>
      <c r="R35" s="10">
        <v>72</v>
      </c>
      <c r="S35" s="152">
        <f t="shared" si="0"/>
        <v>3.2786885245901676E-2</v>
      </c>
      <c r="T35" s="128">
        <v>59</v>
      </c>
      <c r="U35" s="10">
        <v>50</v>
      </c>
      <c r="V35" s="10">
        <v>70</v>
      </c>
      <c r="W35" s="136"/>
      <c r="X35" s="128">
        <v>58</v>
      </c>
      <c r="Y35" s="10">
        <v>49</v>
      </c>
      <c r="Z35" s="10">
        <v>69</v>
      </c>
      <c r="AA35" s="136"/>
      <c r="AB35" s="128">
        <v>57</v>
      </c>
      <c r="AC35" s="10">
        <v>48</v>
      </c>
      <c r="AD35" s="10">
        <v>68</v>
      </c>
      <c r="AE35" s="136"/>
      <c r="AG35" t="s">
        <v>98</v>
      </c>
      <c r="AH35"/>
      <c r="AI35" s="20" t="s">
        <v>7</v>
      </c>
      <c r="AJ35" s="74" t="s">
        <v>41</v>
      </c>
      <c r="AK35" s="75" t="s">
        <v>42</v>
      </c>
      <c r="AL35" s="75">
        <v>57</v>
      </c>
      <c r="AM35" s="75" t="s">
        <v>8</v>
      </c>
      <c r="AN35" s="75">
        <v>1</v>
      </c>
      <c r="AO35" s="76" t="s">
        <v>64</v>
      </c>
      <c r="AP35" s="77">
        <v>42736</v>
      </c>
      <c r="AQ35" s="77">
        <v>43100</v>
      </c>
      <c r="AR35" s="78">
        <v>48</v>
      </c>
      <c r="AS35" s="78">
        <v>68</v>
      </c>
      <c r="AT35" s="78">
        <v>228</v>
      </c>
      <c r="AU35" s="78">
        <v>1406</v>
      </c>
      <c r="AV35" s="79">
        <v>16872</v>
      </c>
      <c r="AW35" s="136"/>
      <c r="AX35" s="10">
        <v>56</v>
      </c>
    </row>
    <row r="36" spans="1:50">
      <c r="A36" t="s">
        <v>99</v>
      </c>
      <c r="B36"/>
      <c r="C36" s="20" t="s">
        <v>4</v>
      </c>
      <c r="D36" s="74" t="s">
        <v>40</v>
      </c>
      <c r="E36" s="75" t="s">
        <v>42</v>
      </c>
      <c r="F36" s="131">
        <f t="shared" si="1"/>
        <v>63</v>
      </c>
      <c r="G36" s="75" t="s">
        <v>8</v>
      </c>
      <c r="H36" s="75">
        <v>1</v>
      </c>
      <c r="I36" s="76" t="s">
        <v>64</v>
      </c>
      <c r="J36" s="66">
        <v>44197</v>
      </c>
      <c r="K36" s="66">
        <v>44561</v>
      </c>
      <c r="L36" s="133">
        <f t="shared" si="2"/>
        <v>52</v>
      </c>
      <c r="M36" s="133">
        <f t="shared" si="3"/>
        <v>74</v>
      </c>
      <c r="N36" s="156">
        <f t="shared" si="4"/>
        <v>276</v>
      </c>
      <c r="O36" s="136"/>
      <c r="P36" s="128">
        <v>61</v>
      </c>
      <c r="Q36" s="10">
        <v>51</v>
      </c>
      <c r="R36" s="10">
        <v>72</v>
      </c>
      <c r="S36" s="152">
        <f t="shared" si="0"/>
        <v>3.2786885245901676E-2</v>
      </c>
      <c r="T36" s="128">
        <v>59</v>
      </c>
      <c r="U36" s="10">
        <v>50</v>
      </c>
      <c r="V36" s="10">
        <v>70</v>
      </c>
      <c r="W36" s="136"/>
      <c r="X36" s="128">
        <v>58</v>
      </c>
      <c r="Y36" s="10">
        <v>49</v>
      </c>
      <c r="Z36" s="10">
        <v>69</v>
      </c>
      <c r="AA36" s="136"/>
      <c r="AB36" s="128">
        <v>57</v>
      </c>
      <c r="AC36" s="10">
        <v>48</v>
      </c>
      <c r="AD36" s="10">
        <v>68</v>
      </c>
      <c r="AE36" s="136"/>
      <c r="AG36" t="s">
        <v>99</v>
      </c>
      <c r="AH36"/>
      <c r="AI36" s="20" t="s">
        <v>4</v>
      </c>
      <c r="AJ36" s="74" t="s">
        <v>40</v>
      </c>
      <c r="AK36" s="75" t="s">
        <v>42</v>
      </c>
      <c r="AL36" s="75">
        <v>57</v>
      </c>
      <c r="AM36" s="75" t="s">
        <v>8</v>
      </c>
      <c r="AN36" s="75">
        <v>1</v>
      </c>
      <c r="AO36" s="76" t="s">
        <v>64</v>
      </c>
      <c r="AP36" s="77">
        <v>42736</v>
      </c>
      <c r="AQ36" s="77">
        <v>43100</v>
      </c>
      <c r="AR36" s="78">
        <v>48</v>
      </c>
      <c r="AS36" s="78">
        <v>68</v>
      </c>
      <c r="AT36" s="78">
        <v>228</v>
      </c>
      <c r="AU36" s="78">
        <v>1406</v>
      </c>
      <c r="AV36" s="79">
        <v>16872</v>
      </c>
      <c r="AW36" s="136"/>
      <c r="AX36" s="10">
        <v>56</v>
      </c>
    </row>
    <row r="37" spans="1:50" ht="15" thickBot="1">
      <c r="A37" s="10" t="s">
        <v>51</v>
      </c>
      <c r="C37" s="20" t="s">
        <v>10</v>
      </c>
      <c r="D37" s="74" t="s">
        <v>39</v>
      </c>
      <c r="E37" s="75" t="s">
        <v>42</v>
      </c>
      <c r="F37" s="131">
        <f t="shared" si="1"/>
        <v>63</v>
      </c>
      <c r="G37" s="75" t="s">
        <v>8</v>
      </c>
      <c r="H37" s="75">
        <v>1</v>
      </c>
      <c r="I37" s="76" t="s">
        <v>64</v>
      </c>
      <c r="J37" s="66">
        <v>44197</v>
      </c>
      <c r="K37" s="66">
        <v>44561</v>
      </c>
      <c r="L37" s="133">
        <f t="shared" si="2"/>
        <v>52</v>
      </c>
      <c r="M37" s="133">
        <f t="shared" si="3"/>
        <v>74</v>
      </c>
      <c r="N37" s="156">
        <f t="shared" si="4"/>
        <v>276</v>
      </c>
      <c r="O37" s="136"/>
      <c r="P37" s="128">
        <v>61</v>
      </c>
      <c r="Q37" s="10">
        <v>51</v>
      </c>
      <c r="R37" s="10">
        <v>72</v>
      </c>
      <c r="S37" s="152">
        <f t="shared" si="0"/>
        <v>3.2786885245901676E-2</v>
      </c>
      <c r="T37" s="128">
        <v>59</v>
      </c>
      <c r="U37" s="10">
        <v>50</v>
      </c>
      <c r="V37" s="10">
        <v>70</v>
      </c>
      <c r="W37" s="136"/>
      <c r="X37" s="128">
        <v>58</v>
      </c>
      <c r="Y37" s="10">
        <v>49</v>
      </c>
      <c r="Z37" s="10">
        <v>69</v>
      </c>
      <c r="AA37" s="136"/>
      <c r="AB37" s="128">
        <v>57</v>
      </c>
      <c r="AC37" s="10">
        <v>48</v>
      </c>
      <c r="AD37" s="10">
        <v>68</v>
      </c>
      <c r="AE37" s="136"/>
      <c r="AG37" s="10" t="s">
        <v>51</v>
      </c>
      <c r="AI37" s="20" t="s">
        <v>10</v>
      </c>
      <c r="AJ37" s="91" t="s">
        <v>39</v>
      </c>
      <c r="AK37" s="92" t="s">
        <v>42</v>
      </c>
      <c r="AL37" s="92">
        <v>57</v>
      </c>
      <c r="AM37" s="92" t="s">
        <v>8</v>
      </c>
      <c r="AN37" s="92">
        <v>1</v>
      </c>
      <c r="AO37" s="93" t="s">
        <v>64</v>
      </c>
      <c r="AP37" s="94">
        <v>42736</v>
      </c>
      <c r="AQ37" s="94">
        <v>43100</v>
      </c>
      <c r="AR37" s="95">
        <v>48</v>
      </c>
      <c r="AS37" s="95">
        <v>68</v>
      </c>
      <c r="AT37" s="95">
        <v>228</v>
      </c>
      <c r="AU37" s="95">
        <v>1406</v>
      </c>
      <c r="AV37" s="96">
        <v>16872</v>
      </c>
      <c r="AW37" s="136"/>
      <c r="AX37" s="10">
        <v>56</v>
      </c>
    </row>
    <row r="38" spans="1:50">
      <c r="A38" s="145" t="s">
        <v>127</v>
      </c>
      <c r="B38"/>
      <c r="C38" s="139" t="s">
        <v>112</v>
      </c>
      <c r="D38" s="140" t="s">
        <v>117</v>
      </c>
      <c r="E38" s="75" t="s">
        <v>42</v>
      </c>
      <c r="F38" s="131">
        <f t="shared" si="1"/>
        <v>102</v>
      </c>
      <c r="G38" s="75" t="s">
        <v>8</v>
      </c>
      <c r="H38" s="75">
        <v>1</v>
      </c>
      <c r="I38" s="76" t="s">
        <v>64</v>
      </c>
      <c r="J38" s="66">
        <v>44197</v>
      </c>
      <c r="K38" s="66">
        <v>44561</v>
      </c>
      <c r="L38" s="133">
        <f t="shared" si="2"/>
        <v>88</v>
      </c>
      <c r="M38" s="133">
        <f t="shared" si="3"/>
        <v>122</v>
      </c>
      <c r="N38" s="156">
        <f t="shared" si="4"/>
        <v>447</v>
      </c>
      <c r="O38" s="136"/>
      <c r="P38" s="128">
        <v>99</v>
      </c>
      <c r="Q38" s="10">
        <v>86</v>
      </c>
      <c r="R38" s="10">
        <v>119</v>
      </c>
      <c r="S38" s="152">
        <f t="shared" si="0"/>
        <v>3.0303030303030276E-2</v>
      </c>
      <c r="T38" s="128">
        <v>99</v>
      </c>
      <c r="U38" s="10">
        <v>86</v>
      </c>
      <c r="V38" s="10">
        <v>119</v>
      </c>
      <c r="W38" s="136"/>
      <c r="X38" s="128"/>
      <c r="AA38" s="136"/>
      <c r="AB38" s="128"/>
      <c r="AE38" s="136"/>
      <c r="AI38" s="20"/>
      <c r="AJ38" s="75"/>
      <c r="AK38" s="75"/>
      <c r="AL38" s="75"/>
      <c r="AM38" s="75"/>
      <c r="AN38" s="75"/>
      <c r="AO38" s="76"/>
      <c r="AP38" s="77"/>
      <c r="AQ38" s="77"/>
      <c r="AR38" s="78"/>
      <c r="AS38" s="78"/>
      <c r="AT38" s="78"/>
      <c r="AU38" s="78"/>
      <c r="AV38" s="78"/>
      <c r="AW38" s="136"/>
    </row>
    <row r="39" spans="1:50">
      <c r="A39" s="138" t="s">
        <v>115</v>
      </c>
      <c r="B39"/>
      <c r="C39" s="139" t="s">
        <v>113</v>
      </c>
      <c r="D39" s="140" t="s">
        <v>118</v>
      </c>
      <c r="E39" s="75" t="s">
        <v>42</v>
      </c>
      <c r="F39" s="131">
        <f t="shared" si="1"/>
        <v>102</v>
      </c>
      <c r="G39" s="75" t="s">
        <v>8</v>
      </c>
      <c r="H39" s="75">
        <v>1</v>
      </c>
      <c r="I39" s="76" t="s">
        <v>64</v>
      </c>
      <c r="J39" s="66">
        <v>44197</v>
      </c>
      <c r="K39" s="66">
        <v>44561</v>
      </c>
      <c r="L39" s="133">
        <f t="shared" si="2"/>
        <v>88</v>
      </c>
      <c r="M39" s="133">
        <f t="shared" si="3"/>
        <v>122</v>
      </c>
      <c r="N39" s="156">
        <f t="shared" si="4"/>
        <v>447</v>
      </c>
      <c r="O39" s="136"/>
      <c r="P39" s="128">
        <v>99</v>
      </c>
      <c r="Q39" s="10">
        <v>86</v>
      </c>
      <c r="R39" s="10">
        <v>119</v>
      </c>
      <c r="S39" s="152">
        <f t="shared" si="0"/>
        <v>3.0303030303030276E-2</v>
      </c>
      <c r="T39" s="128">
        <v>99</v>
      </c>
      <c r="U39" s="10">
        <v>86</v>
      </c>
      <c r="V39" s="10">
        <v>119</v>
      </c>
      <c r="W39" s="136"/>
      <c r="X39" s="128"/>
      <c r="AA39" s="136"/>
      <c r="AB39" s="128"/>
      <c r="AE39" s="136"/>
      <c r="AI39" s="20"/>
      <c r="AJ39" s="75"/>
      <c r="AK39" s="75"/>
      <c r="AL39" s="75"/>
      <c r="AM39" s="75"/>
      <c r="AN39" s="75"/>
      <c r="AO39" s="76"/>
      <c r="AP39" s="77"/>
      <c r="AQ39" s="77"/>
      <c r="AR39" s="78"/>
      <c r="AS39" s="78"/>
      <c r="AT39" s="78"/>
      <c r="AU39" s="78"/>
      <c r="AV39" s="78"/>
      <c r="AW39" s="136"/>
    </row>
    <row r="40" spans="1:50" ht="15" thickBot="1">
      <c r="A40" s="138" t="s">
        <v>116</v>
      </c>
      <c r="C40" s="139" t="s">
        <v>114</v>
      </c>
      <c r="D40" s="141" t="s">
        <v>119</v>
      </c>
      <c r="E40" s="92" t="s">
        <v>42</v>
      </c>
      <c r="F40" s="153">
        <f t="shared" si="1"/>
        <v>102</v>
      </c>
      <c r="G40" s="92" t="s">
        <v>8</v>
      </c>
      <c r="H40" s="92">
        <v>1</v>
      </c>
      <c r="I40" s="93" t="s">
        <v>64</v>
      </c>
      <c r="J40" s="158">
        <v>44197</v>
      </c>
      <c r="K40" s="158">
        <v>44561</v>
      </c>
      <c r="L40" s="135">
        <f t="shared" si="2"/>
        <v>88</v>
      </c>
      <c r="M40" s="135">
        <f t="shared" si="3"/>
        <v>122</v>
      </c>
      <c r="N40" s="159">
        <f t="shared" si="4"/>
        <v>447</v>
      </c>
      <c r="O40" s="136"/>
      <c r="P40" s="128">
        <v>99</v>
      </c>
      <c r="Q40" s="10">
        <v>86</v>
      </c>
      <c r="R40" s="10">
        <v>119</v>
      </c>
      <c r="S40" s="152">
        <f t="shared" si="0"/>
        <v>3.0303030303030276E-2</v>
      </c>
      <c r="T40" s="128">
        <v>99</v>
      </c>
      <c r="U40" s="10">
        <v>86</v>
      </c>
      <c r="V40" s="10">
        <v>119</v>
      </c>
      <c r="W40" s="136"/>
      <c r="X40" s="128"/>
      <c r="AA40" s="136"/>
      <c r="AB40" s="128"/>
      <c r="AE40" s="136"/>
      <c r="AI40" s="20"/>
      <c r="AJ40" s="75"/>
      <c r="AK40" s="75"/>
      <c r="AL40" s="75"/>
      <c r="AM40" s="75"/>
      <c r="AN40" s="75"/>
      <c r="AO40" s="76"/>
      <c r="AP40" s="77"/>
      <c r="AQ40" s="77"/>
      <c r="AR40" s="78"/>
      <c r="AS40" s="78"/>
      <c r="AT40" s="78"/>
      <c r="AU40" s="78"/>
      <c r="AV40" s="78"/>
      <c r="AW40" s="136"/>
    </row>
    <row r="41" spans="1:50">
      <c r="I41" s="22"/>
      <c r="J41" s="12"/>
      <c r="K41" s="12"/>
      <c r="L41" s="13"/>
      <c r="M41" s="13"/>
      <c r="N41" s="13"/>
      <c r="AI41" s="20"/>
      <c r="AO41" s="22"/>
      <c r="AP41" s="12"/>
      <c r="AQ41" s="12"/>
      <c r="AR41" s="13"/>
      <c r="AS41" s="13"/>
      <c r="AT41" s="13"/>
      <c r="AU41" s="13"/>
      <c r="AV41" s="13"/>
    </row>
    <row r="42" spans="1:50">
      <c r="A42" s="117"/>
      <c r="B42" s="19"/>
      <c r="C42" s="118"/>
      <c r="D42" s="119"/>
      <c r="E42" s="19"/>
      <c r="F42" s="120"/>
      <c r="G42" s="119"/>
      <c r="H42" s="119"/>
      <c r="I42" s="119"/>
      <c r="J42" s="121"/>
      <c r="K42" s="121"/>
      <c r="L42" s="122"/>
      <c r="M42" s="122"/>
      <c r="N42" s="122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G42" s="29" t="s">
        <v>69</v>
      </c>
      <c r="AI42" s="20" t="s">
        <v>6</v>
      </c>
      <c r="AJ42" s="103" t="s">
        <v>13</v>
      </c>
      <c r="AK42" s="10" t="s">
        <v>42</v>
      </c>
      <c r="AL42" s="104">
        <v>161</v>
      </c>
      <c r="AM42" s="103" t="s">
        <v>8</v>
      </c>
      <c r="AN42" s="103">
        <v>1</v>
      </c>
      <c r="AO42" s="103" t="s">
        <v>64</v>
      </c>
      <c r="AP42" s="102">
        <v>42835</v>
      </c>
      <c r="AQ42" s="102">
        <v>43100</v>
      </c>
      <c r="AR42" s="105">
        <v>137</v>
      </c>
      <c r="AS42" s="105">
        <v>193</v>
      </c>
      <c r="AT42" s="105">
        <v>644</v>
      </c>
      <c r="AU42" s="105">
        <v>3970</v>
      </c>
      <c r="AV42" s="105">
        <v>47656</v>
      </c>
      <c r="AX42" s="10">
        <v>126</v>
      </c>
    </row>
    <row r="43" spans="1:50">
      <c r="A43" s="137"/>
      <c r="B43" s="19"/>
      <c r="C43" s="118"/>
      <c r="D43" s="19"/>
      <c r="E43" s="19"/>
      <c r="F43" s="19"/>
      <c r="G43" s="19"/>
      <c r="H43" s="19"/>
      <c r="I43" s="87"/>
      <c r="J43" s="88"/>
      <c r="K43" s="88"/>
      <c r="L43" s="89"/>
      <c r="M43" s="89"/>
      <c r="N43" s="8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G43" s="29" t="s">
        <v>69</v>
      </c>
      <c r="AI43" s="20">
        <v>0</v>
      </c>
      <c r="AJ43" s="10" t="s">
        <v>27</v>
      </c>
      <c r="AK43" s="10" t="s">
        <v>42</v>
      </c>
      <c r="AL43" s="10">
        <v>0</v>
      </c>
      <c r="AM43" s="10" t="s">
        <v>8</v>
      </c>
      <c r="AN43" s="10">
        <v>1</v>
      </c>
      <c r="AO43" s="22" t="s">
        <v>64</v>
      </c>
      <c r="AP43" s="12">
        <v>42736</v>
      </c>
      <c r="AQ43" s="12">
        <v>43100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X43" s="10">
        <v>0</v>
      </c>
    </row>
  </sheetData>
  <pageMargins left="0.7" right="0.7" top="0.78740157499999996" bottom="0.78740157499999996" header="0.3" footer="0.3"/>
  <pageSetup paperSize="9" orientation="portrait" r:id="rId1"/>
  <customProperties>
    <customPr name="_pios_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G1FP Configurator_EUR</vt:lpstr>
      <vt:lpstr>SAP_currencies_2021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</dc:creator>
  <cp:lastModifiedBy>Rafal Kisielinski</cp:lastModifiedBy>
  <dcterms:created xsi:type="dcterms:W3CDTF">2015-02-20T06:08:33Z</dcterms:created>
  <dcterms:modified xsi:type="dcterms:W3CDTF">2020-09-16T10:06:20Z</dcterms:modified>
</cp:coreProperties>
</file>